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125" activeTab="3"/>
  </bookViews>
  <sheets>
    <sheet name="공사비총괄" sheetId="10" r:id="rId1"/>
    <sheet name="원가계산서" sheetId="11" r:id="rId2"/>
    <sheet name="공종별집계표" sheetId="9" r:id="rId3"/>
    <sheet name="공종별내역서" sheetId="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Dist_Bin" localSheetId="0" hidden="1">[1]조명시설!#REF!</definedName>
    <definedName name="_Dist_Bin" localSheetId="1" hidden="1">[1]조명시설!#REF!</definedName>
    <definedName name="_Dist_Bin" hidden="1">[1]조명시설!#REF!</definedName>
    <definedName name="_Dist_Values" localSheetId="0" hidden="1">[1]조명시설!#REF!</definedName>
    <definedName name="_Dist_Values" localSheetId="1" hidden="1">[1]조명시설!#REF!</definedName>
    <definedName name="_Dist_Values" hidden="1">[1]조명시설!#REF!</definedName>
    <definedName name="_Fill" localSheetId="0" hidden="1">[1]조명시설!#REF!</definedName>
    <definedName name="_Fill" localSheetId="1" hidden="1">[1]조명시설!#REF!</definedName>
    <definedName name="_Fill" hidden="1">[1]조명시설!#REF!</definedName>
    <definedName name="_Key1" localSheetId="0" hidden="1">[1]조명시설!#REF!</definedName>
    <definedName name="_Key1" localSheetId="1" hidden="1">[1]조명시설!#REF!</definedName>
    <definedName name="_Key1" hidden="1">[1]조명시설!#REF!</definedName>
    <definedName name="_Key2" localSheetId="0" hidden="1">[1]조명시설!#REF!</definedName>
    <definedName name="_Key2" localSheetId="1" hidden="1">[1]조명시설!#REF!</definedName>
    <definedName name="_Key2" hidden="1">[1]조명시설!#REF!</definedName>
    <definedName name="_Order1" hidden="1">0</definedName>
    <definedName name="_Order2" hidden="1">0</definedName>
    <definedName name="_Sort" localSheetId="0" hidden="1">'[2]6PILE  (돌출)'!#REF!</definedName>
    <definedName name="_Sort" localSheetId="1" hidden="1">'[2]6PILE  (돌출)'!#REF!</definedName>
    <definedName name="_Sort" hidden="1">'[2]6PILE  (돌출)'!#REF!</definedName>
    <definedName name="dldldldll" localSheetId="0" hidden="1">[3]조명시설!#REF!</definedName>
    <definedName name="dldldldll" localSheetId="1" hidden="1">[3]조명시설!#REF!</definedName>
    <definedName name="dldldldll" hidden="1">[3]조명시설!#REF!</definedName>
    <definedName name="_xlnm.Print_Area" localSheetId="0">공사비총괄!$A$1:$O$36</definedName>
    <definedName name="_xlnm.Print_Area" localSheetId="3">공종별내역서!$A$1:$M$387</definedName>
    <definedName name="_xlnm.Print_Area" localSheetId="2">공종별집계표!$A$1:$M$27</definedName>
    <definedName name="_xlnm.Print_Area" localSheetId="1">원가계산서!$A$1:$R$48</definedName>
    <definedName name="_xlnm.Print_Titles" localSheetId="3">공종별내역서!$1:$3</definedName>
    <definedName name="_xlnm.Print_Titles" localSheetId="2">공종별집계표!$1:$4</definedName>
    <definedName name="_xlnm.Print_Titles" localSheetId="1">원가계산서!$1:$3</definedName>
    <definedName name="경계블럭연장" localSheetId="0" hidden="1">[4]조명시설!#REF!</definedName>
    <definedName name="경계블럭연장" localSheetId="1" hidden="1">[4]조명시설!#REF!</definedName>
    <definedName name="경계블럭연장" hidden="1">[4]조명시설!#REF!</definedName>
    <definedName name="공제" localSheetId="0" hidden="1">[5]조명시설!#REF!</definedName>
    <definedName name="공제" localSheetId="1" hidden="1">[5]조명시설!#REF!</definedName>
    <definedName name="공제" hidden="1">[5]조명시설!#REF!</definedName>
    <definedName name="ㄹㄹ" localSheetId="0" hidden="1">[5]조명시설!#REF!</definedName>
    <definedName name="ㄹㄹ" localSheetId="1" hidden="1">[5]조명시설!#REF!</definedName>
    <definedName name="ㄹㄹ" hidden="1">[5]조명시설!#REF!</definedName>
    <definedName name="아스콘2" localSheetId="0" hidden="1">[5]조명시설!#REF!</definedName>
    <definedName name="아스콘2" localSheetId="1" hidden="1">[5]조명시설!#REF!</definedName>
    <definedName name="아스콘2" hidden="1">[5]조명시설!#REF!</definedName>
    <definedName name="차차" localSheetId="1" hidden="1">[1]조명시설!#REF!</definedName>
    <definedName name="차차" hidden="1">[1]조명시설!#REF!</definedName>
    <definedName name="ㅣ" localSheetId="1" hidden="1">[5]조명시설!#REF!</definedName>
    <definedName name="ㅣ" hidden="1">[5]조명시설!#REF!</definedName>
    <definedName name="ㅣㅣㅣ" localSheetId="1" hidden="1">[5]조명시설!#REF!</definedName>
    <definedName name="ㅣㅣㅣ" hidden="1">[5]조명시설!#REF!</definedName>
    <definedName name="ㅣㅣㅣㅣ" localSheetId="1" hidden="1">[5]조명시설!#REF!</definedName>
    <definedName name="ㅣㅣㅣㅣ" hidden="1">[5]조명시설!#REF!</definedName>
    <definedName name="ㅣㅣㅣㅣㅣ" localSheetId="1" hidden="1">[5]조명시설!#REF!</definedName>
    <definedName name="ㅣㅣㅣㅣㅣ" hidden="1">[5]조명시설!#REF!</definedName>
    <definedName name="ㅣㅣㅣㅣㅣㅣ" localSheetId="1" hidden="1">[5]조명시설!#REF!</definedName>
    <definedName name="ㅣㅣㅣㅣㅣㅣ" hidden="1">[5]조명시설!#REF!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1"/>
  <c r="M19"/>
  <c r="O19"/>
  <c r="M20"/>
  <c r="O20"/>
  <c r="R22"/>
  <c r="R33"/>
  <c r="I44"/>
  <c r="I45"/>
  <c r="I46"/>
  <c r="F11" i="10"/>
  <c r="Q14"/>
  <c r="I17"/>
  <c r="J17"/>
  <c r="M17"/>
  <c r="M24" s="1"/>
  <c r="M34" s="1"/>
  <c r="I18"/>
  <c r="J18"/>
  <c r="M18"/>
  <c r="I19"/>
  <c r="J19"/>
  <c r="M19"/>
  <c r="Q21"/>
  <c r="Q22"/>
  <c r="Q23"/>
  <c r="I24"/>
  <c r="K24"/>
  <c r="L24"/>
  <c r="G25"/>
  <c r="H25" s="1"/>
  <c r="G26"/>
  <c r="H26"/>
  <c r="N26" s="1"/>
  <c r="G27"/>
  <c r="H27" s="1"/>
  <c r="N27" s="1"/>
  <c r="G28"/>
  <c r="H28"/>
  <c r="N28" s="1"/>
  <c r="Q29"/>
  <c r="F30"/>
  <c r="I30"/>
  <c r="J30"/>
  <c r="K30"/>
  <c r="L30"/>
  <c r="L34" s="1"/>
  <c r="M30"/>
  <c r="G31"/>
  <c r="H31"/>
  <c r="N31" s="1"/>
  <c r="G32"/>
  <c r="H32" s="1"/>
  <c r="N32" s="1"/>
  <c r="F33"/>
  <c r="G33"/>
  <c r="I33"/>
  <c r="J33"/>
  <c r="I34"/>
  <c r="K34"/>
  <c r="N38"/>
  <c r="N39"/>
  <c r="N40"/>
  <c r="J24" l="1"/>
  <c r="J34" s="1"/>
  <c r="Q32"/>
  <c r="Q28"/>
  <c r="Q27"/>
  <c r="Q31"/>
  <c r="N33"/>
  <c r="Q26"/>
  <c r="N25"/>
  <c r="H30"/>
  <c r="H33"/>
  <c r="G30"/>
  <c r="Q25" l="1"/>
  <c r="N30"/>
  <c r="N13"/>
  <c r="F13" s="1"/>
  <c r="Q33"/>
  <c r="N12" l="1"/>
  <c r="F12" s="1"/>
  <c r="Q30"/>
  <c r="F18" l="1"/>
  <c r="G18" s="1"/>
  <c r="H18" s="1"/>
  <c r="N18" s="1"/>
  <c r="Q18" s="1"/>
  <c r="F43" i="11" l="1"/>
  <c r="G43"/>
  <c r="F47"/>
  <c r="F48" s="1"/>
  <c r="F19" i="10"/>
  <c r="G19" s="1"/>
  <c r="H19" s="1"/>
  <c r="N19" s="1"/>
  <c r="Q19" s="1"/>
  <c r="H43" i="11" l="1"/>
  <c r="H48" s="1"/>
  <c r="G47"/>
  <c r="G48" s="1"/>
  <c r="T22" i="9" l="1"/>
  <c r="E8" i="11" l="1"/>
  <c r="E9" l="1"/>
  <c r="E15"/>
  <c r="E17"/>
  <c r="E35"/>
  <c r="E14"/>
  <c r="E10" l="1"/>
  <c r="E16"/>
  <c r="E13" l="1"/>
  <c r="E12"/>
  <c r="E11" l="1"/>
  <c r="E4" l="1"/>
  <c r="E7" l="1"/>
  <c r="E22" l="1"/>
  <c r="E25"/>
  <c r="E20"/>
  <c r="E19"/>
  <c r="E24"/>
  <c r="E21"/>
  <c r="E18" l="1"/>
  <c r="E29" l="1"/>
  <c r="E30" l="1"/>
  <c r="E31" l="1"/>
  <c r="E32" l="1"/>
  <c r="E33" l="1"/>
  <c r="F17" i="10" l="1"/>
  <c r="I43" i="11" l="1"/>
  <c r="E47"/>
  <c r="I47" s="1"/>
  <c r="F24" i="10"/>
  <c r="F34" s="1"/>
  <c r="G17"/>
  <c r="G24" s="1"/>
  <c r="G34" s="1"/>
  <c r="E48" i="11" l="1"/>
  <c r="I48" s="1"/>
  <c r="H17" i="10"/>
  <c r="H24" l="1"/>
  <c r="H34" s="1"/>
  <c r="N17"/>
  <c r="Q17" l="1"/>
  <c r="N24"/>
  <c r="N34" l="1"/>
  <c r="J39"/>
  <c r="N10"/>
  <c r="F10" s="1"/>
  <c r="Q24"/>
  <c r="P24"/>
  <c r="P25" l="1"/>
  <c r="P22"/>
  <c r="P34"/>
  <c r="P26"/>
  <c r="P33"/>
  <c r="P23"/>
  <c r="P19"/>
  <c r="P31"/>
  <c r="P32"/>
  <c r="N9"/>
  <c r="F9" s="1"/>
  <c r="Q34"/>
  <c r="P27"/>
  <c r="P18"/>
  <c r="P21"/>
  <c r="P29"/>
  <c r="P28"/>
  <c r="P30"/>
  <c r="P17"/>
</calcChain>
</file>

<file path=xl/sharedStrings.xml><?xml version="1.0" encoding="utf-8"?>
<sst xmlns="http://schemas.openxmlformats.org/spreadsheetml/2006/main" count="1753" uniqueCount="623">
  <si>
    <t>공 종 별 집 계 표</t>
  </si>
  <si>
    <t>[ 88골프장클럽하우스ELEV설치공사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</si>
  <si>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</si>
  <si>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</si>
  <si>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</si>
  <si>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</si>
  <si>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</si>
  <si>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</si>
  <si>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</si>
  <si>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</si>
  <si>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</si>
  <si>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</si>
  <si>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</si>
  <si>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</si>
  <si>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</si>
  <si>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</si>
  <si>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</si>
  <si>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</si>
  <si>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</si>
  <si>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</si>
  <si>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</si>
  <si>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</si>
  <si>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</si>
  <si>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</si>
  <si>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</si>
  <si>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</si>
  <si>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</si>
  <si>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</si>
  <si>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</si>
  <si>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</si>
  <si>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</si>
  <si>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</si>
  <si>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</si>
  <si>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</si>
  <si>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</si>
  <si>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</si>
  <si>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</si>
  <si>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</si>
  <si>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</si>
  <si>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</si>
  <si>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</si>
  <si>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</si>
  <si>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</si>
  <si>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</si>
  <si>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</si>
  <si>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</si>
  <si>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</si>
  <si>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</si>
  <si>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</si>
  <si>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</si>
  <si>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</si>
  <si>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88골프장클럽하우스ELEV설치공사</t>
  </si>
  <si>
    <t/>
  </si>
  <si>
    <t>01</t>
  </si>
  <si>
    <t>0101  ■건축공사</t>
  </si>
  <si>
    <t>0101</t>
  </si>
  <si>
    <t>010101  가  설  공  사</t>
  </si>
  <si>
    <t>010101</t>
  </si>
  <si>
    <t>■건축공사</t>
    <phoneticPr fontId="1" type="noConversion"/>
  </si>
  <si>
    <t>내부 가설 칸막이 설치 및 해체</t>
  </si>
  <si>
    <t>H:2700, 합판 1겹 양면+각재45*45@450</t>
  </si>
  <si>
    <t>M</t>
  </si>
  <si>
    <t>5B29A69D66F2B4F0046B14D8E1F6D2</t>
  </si>
  <si>
    <t>T</t>
  </si>
  <si>
    <t>F</t>
  </si>
  <si>
    <t>0101015B29A69D66F2B4F0046B14D8E1F6D2</t>
  </si>
  <si>
    <t>시스템비계 매기</t>
  </si>
  <si>
    <t>3개월,10m이하(발판 포함)</t>
  </si>
  <si>
    <t>M2</t>
  </si>
  <si>
    <t>5B29A69D64C2E49FC49454CED8AA56</t>
  </si>
  <si>
    <t>0101015B29A69D64C2E49FC49454CED8AA56</t>
  </si>
  <si>
    <t>강관 조립말비계(이동식)</t>
  </si>
  <si>
    <t>높이 2m, 3개월</t>
  </si>
  <si>
    <t>대</t>
  </si>
  <si>
    <t>5B29A69D64C2E49FC4EC541BD6F55D</t>
  </si>
  <si>
    <t>0101015B29A69D64C2E49FC4EC541BD6F55D</t>
  </si>
  <si>
    <t>건축물현장정리</t>
  </si>
  <si>
    <t>철골조</t>
  </si>
  <si>
    <t>5B29A698E4A244CFA4A6C4FC96D01B</t>
  </si>
  <si>
    <t>0101015B29A698E4A244CFA4A6C4FC96D01B</t>
  </si>
  <si>
    <t>먹매김</t>
  </si>
  <si>
    <t>일반</t>
  </si>
  <si>
    <t>5B29A698E77264E1D4F6A4FE01E931</t>
  </si>
  <si>
    <t>0101015B29A698E77264E1D4F6A4FE01E931</t>
  </si>
  <si>
    <t>건축물 보양 - 석재면, 테라조면</t>
  </si>
  <si>
    <t>하드롱지</t>
  </si>
  <si>
    <t>5B29A698E77264E2E44AD432236BD2</t>
  </si>
  <si>
    <t>0101015B29A698E77264E2E44AD432236BD2</t>
  </si>
  <si>
    <t>[ 합           계 ]</t>
  </si>
  <si>
    <t>TOTAL</t>
  </si>
  <si>
    <t>010102  철근콘크리트공사</t>
  </si>
  <si>
    <t>010102</t>
  </si>
  <si>
    <t>■건축공사</t>
    <phoneticPr fontId="1" type="noConversion"/>
  </si>
  <si>
    <t>인력비빔 콘크리트 타설</t>
  </si>
  <si>
    <t>무근구조물</t>
  </si>
  <si>
    <t>M3</t>
  </si>
  <si>
    <t>5B29F61BC69244BF84EB84E2F203F4</t>
  </si>
  <si>
    <t>0101025B29F61BC69244BF84EB84E2F203F4</t>
  </si>
  <si>
    <t>010103  철  골  공  사</t>
  </si>
  <si>
    <t>010103</t>
  </si>
  <si>
    <t>일반구조용압연강판</t>
  </si>
  <si>
    <t>일반구조용압연강판, 16mm</t>
  </si>
  <si>
    <t>TON</t>
  </si>
  <si>
    <t>5C04964DDCF2D4DA746A94CBE0A6E5F7D9F0A7</t>
  </si>
  <si>
    <t>0101035C04964DDCF2D4DA746A94CBE0A6E5F7D9F0A7</t>
  </si>
  <si>
    <t>앵커볼트</t>
  </si>
  <si>
    <t>앵커볼트, M20*170mm</t>
  </si>
  <si>
    <t>개</t>
  </si>
  <si>
    <t>5C0486A77F6294A4C4C594BF3B20E1447AC87C</t>
  </si>
  <si>
    <t>0101035C0486A77F6294A4C4C594BF3B20E1447AC87C</t>
  </si>
  <si>
    <t>일반구조용각형강관</t>
  </si>
  <si>
    <t>일반구조용각형강관, 각형강관, 125*125*8.0mm</t>
  </si>
  <si>
    <t>5C7F96403F82B472840234F607D2C3C208053B</t>
  </si>
  <si>
    <t>0101035C7F96403F82B472840234F607D2C3C208053B</t>
  </si>
  <si>
    <t>일반구조용각형강관, 각형강관, 200*200*12.0mm</t>
  </si>
  <si>
    <t>5C7F96403F82B472840234F606C54F4EB9FB34</t>
  </si>
  <si>
    <t>0101035C7F96403F82B472840234F606C54F4EB9FB34</t>
  </si>
  <si>
    <t>장비대</t>
  </si>
  <si>
    <t>일</t>
  </si>
  <si>
    <t>5B29A69F16027427E4D14464ACC338</t>
  </si>
  <si>
    <t>0101035B29A69F16027427E4D14464ACC338</t>
  </si>
  <si>
    <t>앵커 볼트 설치</t>
  </si>
  <si>
    <t>Ø20mm이하</t>
  </si>
  <si>
    <t>5B29E6359352947A3403E41928762E</t>
  </si>
  <si>
    <t>0101035B29E6359352947A3403E41928762E</t>
  </si>
  <si>
    <t>철골 가공 조립(표준 라멘구조)</t>
  </si>
  <si>
    <t>Rolled shape, 60ton미만</t>
  </si>
  <si>
    <t>5B29E6348C62649DB4AC9480B83E74</t>
  </si>
  <si>
    <t>0101035B29E6348C62649DB4AC9480B83E74</t>
  </si>
  <si>
    <t>철골세우기 - 6층 미만</t>
  </si>
  <si>
    <t>0~49kg/m2, 10∼14ton</t>
  </si>
  <si>
    <t>5B29E632DDE244F1F4CC24738940CD</t>
  </si>
  <si>
    <t>0101035B29E632DDE244F1F4CC24738940CD</t>
  </si>
  <si>
    <t>고장력볼트 본조임</t>
  </si>
  <si>
    <t>300ton미만, 110본미만/톤</t>
  </si>
  <si>
    <t>5B29E632D6B2542144C2B49304966A</t>
  </si>
  <si>
    <t>0101035B29E632D6B2542144C2B49304966A</t>
  </si>
  <si>
    <t>강판용접</t>
  </si>
  <si>
    <t>20m미만(m/t), 30ton이하</t>
  </si>
  <si>
    <t>5B29E632D6B2542374BCF4051238AE</t>
  </si>
  <si>
    <t>0101035B29E632D6B2542374BCF4051238AE</t>
  </si>
  <si>
    <t>기둥밑무수축고름모르타르</t>
  </si>
  <si>
    <t>무수축그라우트</t>
  </si>
  <si>
    <t>5B29E632D6B2441B6426D4C9D3C67E</t>
  </si>
  <si>
    <t>0101035B29E632D6B2441B6426D4C9D3C67E</t>
  </si>
  <si>
    <t>조합페인트</t>
  </si>
  <si>
    <t>철골면 뿜칠2회</t>
  </si>
  <si>
    <t>㎡</t>
  </si>
  <si>
    <t>5B2956189882D4BFB4B904C49CBF5E</t>
  </si>
  <si>
    <t>0101035B2956189882D4BFB4B904C49CBF5E</t>
  </si>
  <si>
    <t>방청페인트</t>
  </si>
  <si>
    <t>5B2956189882D4BFB4B904C49CBC8A</t>
  </si>
  <si>
    <t>0101035B2956189882D4BFB4B904C49CBC8A</t>
  </si>
  <si>
    <t>010104  조  적  공  사</t>
  </si>
  <si>
    <t>010104</t>
  </si>
  <si>
    <t>0.5B 벽돌쌓기</t>
  </si>
  <si>
    <t>벽돌포함</t>
  </si>
  <si>
    <t>5B29D6D14CD2D415740264BA94BA80</t>
  </si>
  <si>
    <t>0101045B29D6D14CD2D415740264BA94BA80</t>
  </si>
  <si>
    <t>1.0B 벽돌쌓기</t>
  </si>
  <si>
    <t>5B29D6D14CD2D41734EBB4D20012E8</t>
  </si>
  <si>
    <t>0101045B29D6D14CD2D41734EBB4D20012E8</t>
  </si>
  <si>
    <t>벽돌 운반</t>
  </si>
  <si>
    <t>인력, 지하1층</t>
  </si>
  <si>
    <t>천매</t>
  </si>
  <si>
    <t>5B29D6D14E82B4F054181479C58030</t>
  </si>
  <si>
    <t>0101045B29D6D14E82B4F054181479C58030</t>
  </si>
  <si>
    <t>철근콘크리트인방</t>
  </si>
  <si>
    <t>200*200</t>
  </si>
  <si>
    <t>5B29D6C2C902346E64E70409F2AE71</t>
  </si>
  <si>
    <t>0101045B29D6C2C902346E64E70409F2AE71</t>
  </si>
  <si>
    <t>010105  타  일  공  사</t>
  </si>
  <si>
    <t>010105</t>
  </si>
  <si>
    <t>대리석복합타일붙임(바탕 16mm+압착5mm)</t>
  </si>
  <si>
    <t>바닥, 12t</t>
  </si>
  <si>
    <t>5B296600F9C23478A461E4C88B68A0</t>
  </si>
  <si>
    <t>0101055B296600F9C23478A461E4C88B68A0</t>
  </si>
  <si>
    <t>장애인점자타일압착붙임</t>
  </si>
  <si>
    <t>정지,300*300</t>
  </si>
  <si>
    <t>EA</t>
  </si>
  <si>
    <t>5B296600F9C23478A461E4AA852E0D</t>
  </si>
  <si>
    <t>0101055B296600F9C23478A461E4AA852E0D</t>
  </si>
  <si>
    <t>010106  금  속  공  사</t>
  </si>
  <si>
    <t>010106</t>
  </si>
  <si>
    <t>와이어메시 깔기</t>
  </si>
  <si>
    <t>#8 -150*150</t>
  </si>
  <si>
    <t>5B29F61FA43284EF9424249020AEB1</t>
  </si>
  <si>
    <t>0101065B29F61FA43284EF9424249020AEB1</t>
  </si>
  <si>
    <t>베이스비드(홈내기) 설치</t>
  </si>
  <si>
    <t>AL, H=10mm</t>
  </si>
  <si>
    <t>5B29C6E3C482F4B8E4F7946ED28CED</t>
  </si>
  <si>
    <t>0101065B29C6E3C482F4B8E4F7946ED28CED</t>
  </si>
  <si>
    <t>강화유리난간</t>
  </si>
  <si>
    <t>골드SST'L 50*75*1.5t+9t강화유리, H:1200</t>
  </si>
  <si>
    <t>5B2916FC133254D19447849B6D7276</t>
  </si>
  <si>
    <t>0101065B2916FC133254D19447849B6D7276</t>
  </si>
  <si>
    <t>난간보강설치</t>
  </si>
  <si>
    <t>H:1200</t>
  </si>
  <si>
    <t>5B2916FC133254D19447849B6D716F</t>
  </si>
  <si>
    <t>0101065B2916FC133254D19447849B6D716F</t>
  </si>
  <si>
    <t>경량철골천정틀</t>
  </si>
  <si>
    <t>M-BAR, H:1m이상. 인써트 유</t>
  </si>
  <si>
    <t>5B2916F688D2B47D6487F4D55A1CE0</t>
  </si>
  <si>
    <t>0101065B2916F688D2B47D6487F4D55A1CE0</t>
  </si>
  <si>
    <t>엘리베이터후크</t>
  </si>
  <si>
    <t>Ø100*22t STL</t>
  </si>
  <si>
    <t>5B2916F22A12444304EC54B1FCD22E</t>
  </si>
  <si>
    <t>0101065B2916F22A12444304EC54B1FCD22E</t>
  </si>
  <si>
    <t>AL몰딩설치(W형).</t>
  </si>
  <si>
    <t>15*15*15*15*1.0mm</t>
  </si>
  <si>
    <t>5B29463ABEF2D41B84F5E4DB875BE0</t>
  </si>
  <si>
    <t>0101065B29463ABEF2D41B84F5E4DB875BE0</t>
  </si>
  <si>
    <t>010107  미  장  공  사</t>
  </si>
  <si>
    <t>010107</t>
  </si>
  <si>
    <t>모르타르 바름</t>
  </si>
  <si>
    <t>내벽, 18mm</t>
  </si>
  <si>
    <t>5B29C6E847D21411743C54A863E2CC</t>
  </si>
  <si>
    <t>0101075B29C6E847D21411743C54A863E2CC</t>
  </si>
  <si>
    <t>바닥, 17mm</t>
  </si>
  <si>
    <t>5B29C6E847D234C304D7C4FBF3C85C</t>
  </si>
  <si>
    <t>0101075B29C6E847D234C304D7C4FBF3C85C</t>
  </si>
  <si>
    <t>쇠흙손마감</t>
  </si>
  <si>
    <t>5B29C6E84412D4AD2405145723AB47</t>
  </si>
  <si>
    <t>0101075B29C6E84412D4AD2405145723AB47</t>
  </si>
  <si>
    <t>010108  창호 및 유리공사</t>
  </si>
  <si>
    <t>010108</t>
  </si>
  <si>
    <t>■건축공사</t>
    <phoneticPr fontId="1" type="noConversion"/>
  </si>
  <si>
    <t>FSD01</t>
  </si>
  <si>
    <t>1.800 x 2.400 = 4.320</t>
  </si>
  <si>
    <t>5B297669010244082482D49D14B1AB</t>
  </si>
  <si>
    <t>0101085B297669010244082482D49D14B1AB</t>
  </si>
  <si>
    <t>도어클로저</t>
  </si>
  <si>
    <t>도어클로저, K-2840, KS4호, 고급방화, 60∼85kg</t>
  </si>
  <si>
    <t>조</t>
  </si>
  <si>
    <t>5C04964DDBD29487249FC460B17DBB30B00674</t>
  </si>
  <si>
    <t>0101085C04964DDBD29487249FC460B17DBB30B00674</t>
  </si>
  <si>
    <t>피벗힌지</t>
  </si>
  <si>
    <t>피벗힌지, 100kg, 방화문용</t>
  </si>
  <si>
    <t>5C0486A77F62A44C54E5F483ECD7FC4B5A2B3A</t>
  </si>
  <si>
    <t>0101085C0486A77F62A44C54E5F483ECD7FC4B5A2B3A</t>
  </si>
  <si>
    <t>걸쇠</t>
  </si>
  <si>
    <t>걸쇠, 오르내리꽂이쇠, 황동, 75mm</t>
  </si>
  <si>
    <t>5C0486A77F62A44C54E5B42403975FFD70210C</t>
  </si>
  <si>
    <t>0101085C0486A77F62A44C54E5B42403975FFD70210C</t>
  </si>
  <si>
    <t>도어핸들</t>
  </si>
  <si>
    <t>도어핸들, 공정, 데드볼트, K380</t>
  </si>
  <si>
    <t>5C0486A77F62A440A4DB2466EBBC5023214D58</t>
  </si>
  <si>
    <t>0101085C0486A77F62A440A4DB2466EBBC5023214D58</t>
  </si>
  <si>
    <t>도어스톱</t>
  </si>
  <si>
    <t>도어스톱, 말굽형</t>
  </si>
  <si>
    <t>5C0486A77F62A440A4DB2466EBB4194D3E4762</t>
  </si>
  <si>
    <t>0101085C0486A77F62A440A4DB2466EBB4194D3E4762</t>
  </si>
  <si>
    <t>R-1000SS</t>
  </si>
  <si>
    <t>5C0486A77F62A440A4DB2466E98E5862917C59</t>
  </si>
  <si>
    <t>0101085C0486A77F62A440A4DB2466E98E5862917C59</t>
  </si>
  <si>
    <t>수밀코킹(실리콘)</t>
  </si>
  <si>
    <t>삼각, 10mm, 창호주위</t>
  </si>
  <si>
    <t>5B2936CB4FD25459244E841140B606</t>
  </si>
  <si>
    <t>0101085B2936CB4FD25459244E841140B606</t>
  </si>
  <si>
    <t>도아록설치</t>
  </si>
  <si>
    <t>강재문, 재료비 별도</t>
  </si>
  <si>
    <t>개소</t>
  </si>
  <si>
    <t>5B29766E8312D4ADE4003448CA5A95</t>
  </si>
  <si>
    <t>0101085B29766E8312D4ADE4003448CA5A95</t>
  </si>
  <si>
    <t>도아체크달기</t>
  </si>
  <si>
    <t>재료비 별도</t>
  </si>
  <si>
    <t>5B29766E8312842AC42B948490CE58</t>
  </si>
  <si>
    <t>0101085B29766E8312842AC42B948490CE58</t>
  </si>
  <si>
    <t>창문틀 주위 충전</t>
  </si>
  <si>
    <t>발포우레탄 충전</t>
  </si>
  <si>
    <t>5B29766E86D22439E44C94CCD4A634</t>
  </si>
  <si>
    <t>0101085B29766E86D22439E44C94CCD4A634</t>
  </si>
  <si>
    <t>ELEV유리설치</t>
  </si>
  <si>
    <t>5B297661CFF2F4E6148304A1CE15CF</t>
  </si>
  <si>
    <t>0101085B297661CFF2F4E6148304A1CE15CF</t>
  </si>
  <si>
    <t>010109  칠    공    사</t>
  </si>
  <si>
    <t>010109</t>
  </si>
  <si>
    <t>바탕만들기+걸레받이용 페인트</t>
  </si>
  <si>
    <t>붓칠, 2회, 콘크리트·모르타르면</t>
  </si>
  <si>
    <t>5B2956189AB284E2F4B1C4430C1F60</t>
  </si>
  <si>
    <t>0101095B2956189AB284E2F4B1C4430C1F60</t>
  </si>
  <si>
    <t>바탕만들기+수성페인트(롤러칠)</t>
  </si>
  <si>
    <t>내부, 3회, 1급, 콘크리트·모르타르면</t>
  </si>
  <si>
    <t>5B295619A1A2848DD44444695AAA23</t>
  </si>
  <si>
    <t>0101095B295619A1A2848DD44444695AAA23</t>
  </si>
  <si>
    <t>바탕만들기+비닐페인트(롤러칠)</t>
  </si>
  <si>
    <t>내부 천장, 3회, 1급, 석고보드면(줄퍼티)</t>
  </si>
  <si>
    <t>5B295619A1A2848DD43B248A877D35</t>
  </si>
  <si>
    <t>0101095B295619A1A2848DD43B248A877D35</t>
  </si>
  <si>
    <t>010110  수  장  공  사</t>
  </si>
  <si>
    <t>010110</t>
  </si>
  <si>
    <t>비닐타일 깔기</t>
  </si>
  <si>
    <t>3.0*300*300mm, 디럭스타일</t>
  </si>
  <si>
    <t>5B2946326772F46F24908452037026</t>
  </si>
  <si>
    <t>0101105B2946326772F46F24908452037026</t>
  </si>
  <si>
    <t>상부유리 칸막이</t>
  </si>
  <si>
    <t>60mm</t>
  </si>
  <si>
    <t>5B29463159D2D44594BC745CD46966</t>
  </si>
  <si>
    <t>0101105B29463159D2D44594BC745CD46966</t>
  </si>
  <si>
    <t>흡음텍스설치</t>
  </si>
  <si>
    <t>12mm</t>
  </si>
  <si>
    <t>5B294630B8F2E469C4FC64F5CEA721</t>
  </si>
  <si>
    <t>0101105B294630B8F2E469C4FC64F5CEA721</t>
  </si>
  <si>
    <t>석고판 설치</t>
  </si>
  <si>
    <t>천장, 9.5mm 2겹</t>
  </si>
  <si>
    <t>5B294630BBB2140AD4A8A4EB9763D4</t>
  </si>
  <si>
    <t>0101105B294630BBB2140AD4A8A4EB9763D4</t>
  </si>
  <si>
    <t>9t</t>
  </si>
  <si>
    <t>5B294630BD72C4CA84DED4F01D6220</t>
  </si>
  <si>
    <t>0101105B294630BD72C4CA84DED4F01D6220</t>
  </si>
  <si>
    <t>010111  기  타  공  사</t>
  </si>
  <si>
    <t>010111</t>
  </si>
  <si>
    <t>5C04964DDA3204AA049C144B289A2E375CB1EA</t>
  </si>
  <si>
    <t>0101115C04964DDA3204AA049C144B289A2E375CB1EA</t>
  </si>
  <si>
    <t>010112  철  거  공  사</t>
  </si>
  <si>
    <t>010112</t>
  </si>
  <si>
    <t>샌드위치판넬 철거</t>
  </si>
  <si>
    <t>해체재 재사용 안 함</t>
  </si>
  <si>
    <t>5B28A631E7F23446E43CE4912D2AC3</t>
  </si>
  <si>
    <t>0101125B28A631E7F23446E43CE4912D2AC3</t>
  </si>
  <si>
    <t>텍스, 합판 철거(벽)</t>
  </si>
  <si>
    <t>5B28A631E7F234443448140B548B16</t>
  </si>
  <si>
    <t>0101125B28A631E7F234443448140B548B16</t>
  </si>
  <si>
    <t>텍스, 합판 철거(천장)</t>
  </si>
  <si>
    <t>5B28A631E7F23445D4A2F446FA439A</t>
  </si>
  <si>
    <t>0101125B28A631E7F23445D4A2F446FA439A</t>
  </si>
  <si>
    <t>경량철골천정틀 철거</t>
  </si>
  <si>
    <t>5B28A631E7F23442045E5490DB01CD</t>
  </si>
  <si>
    <t>0101125B28A631E7F23442045E5490DB01CD</t>
  </si>
  <si>
    <t>벽돌 및 불럭벽 커팅</t>
  </si>
  <si>
    <t>5B28A631E432E439B4AE3477711DB0</t>
  </si>
  <si>
    <t>0101125B28A631E432E439B4AE3477711DB0</t>
  </si>
  <si>
    <t>벽돌 및 불럭벽 철거</t>
  </si>
  <si>
    <t>소형브레이커</t>
  </si>
  <si>
    <t>5B28A631E432E439B4AE3474BD56A2</t>
  </si>
  <si>
    <t>0101125B28A631E432E439B4AE3474BD56A2</t>
  </si>
  <si>
    <t>콘크리트 커팅</t>
  </si>
  <si>
    <t>5B28A631E5C214EF142AF4454A8758</t>
  </si>
  <si>
    <t>0101125B28A631E5C214EF142AF4454A8758</t>
  </si>
  <si>
    <t>철근콘크리트 철거</t>
  </si>
  <si>
    <t>5B28A631E5C214EF142AE4BB29ACEA</t>
  </si>
  <si>
    <t>0101125B28A631E5C214EF142AE4BB29ACEA</t>
  </si>
  <si>
    <t>석재마감떼어내기</t>
  </si>
  <si>
    <t>바닥 및 수장 부분</t>
  </si>
  <si>
    <t>5B28A631EE2204A8C44504DDDABC86</t>
  </si>
  <si>
    <t>0101125B28A631EE2204A8C44504DDDABC86</t>
  </si>
  <si>
    <t>비닐계타일 철거</t>
  </si>
  <si>
    <t>5B28A631EE2204A8C44504D858A25C</t>
  </si>
  <si>
    <t>0101125B28A631EE2204A8C44504D858A25C</t>
  </si>
  <si>
    <t>유리난간 철거</t>
  </si>
  <si>
    <t>5B28A631EE2204A8C44504D8594BF3</t>
  </si>
  <si>
    <t>0101125B28A631EE2204A8C44504D8594BF3</t>
  </si>
  <si>
    <t>유리파티션 철거</t>
  </si>
  <si>
    <t>H:1800</t>
  </si>
  <si>
    <t>5B28A631EE2204A8C44504D8594DA1</t>
  </si>
  <si>
    <t>0101125B28A631EE2204A8C44504D8594DA1</t>
  </si>
  <si>
    <t>창호 철거</t>
  </si>
  <si>
    <t>5B28A631EE2204A8C44504D967EA8B</t>
  </si>
  <si>
    <t>0101125B28A631EE2204A8C44504D967EA8B</t>
  </si>
  <si>
    <t>010113  석면 해체 제거</t>
  </si>
  <si>
    <t>010113</t>
  </si>
  <si>
    <t>강관조립말비계</t>
  </si>
  <si>
    <t>이동식, (1개월 임대료-기본료 포함)</t>
  </si>
  <si>
    <t>5B28A631E7F23446E43C9412EC9E9F</t>
  </si>
  <si>
    <t>0101135B28A631E7F23446E43C9412EC9E9F</t>
  </si>
  <si>
    <t>석면건축자재 철거 -내장재</t>
  </si>
  <si>
    <t>천정재,내벽체,간막이재</t>
  </si>
  <si>
    <t>5B28A631E7F23446E43C840822CF5B</t>
  </si>
  <si>
    <t>0101135B28A631E7F23446E43C840822CF5B</t>
  </si>
  <si>
    <t>장비및공구손료(24시간 작동)</t>
  </si>
  <si>
    <t>음압기(40M3/min), 음압기록장치</t>
  </si>
  <si>
    <t>5B28A631E7F23446E43C9473725ED5</t>
  </si>
  <si>
    <t>0101135B28A631E7F23446E43C9473725ED5</t>
  </si>
  <si>
    <t>습윤작업(물)</t>
  </si>
  <si>
    <t>작업(전.중.후),작업 후(보양,청소,폐기)</t>
  </si>
  <si>
    <t>5B28A631E7F23446E43C9473725DCC</t>
  </si>
  <si>
    <t>0101135B28A631E7F23446E43C9473725DCC</t>
  </si>
  <si>
    <t>작업장 비닐보양</t>
  </si>
  <si>
    <t>바닥(0.015*2겹).벽(0.08*1겹)</t>
  </si>
  <si>
    <t>5B28A631E7F23446E43C9412EC9870</t>
  </si>
  <si>
    <t>0101135B28A631E7F23446E43C9412EC9870</t>
  </si>
  <si>
    <t>개인보호구및소모품</t>
  </si>
  <si>
    <t>마스크.안전화.고글 / 1일 5회 사용(특급필터.방진복.장갑,덧신 등)</t>
  </si>
  <si>
    <t>5B28A631E7F23446E43C9412EC9645</t>
  </si>
  <si>
    <t>0101135B28A631E7F23446E43C9412EC9645</t>
  </si>
  <si>
    <t>소모자재</t>
  </si>
  <si>
    <t>폐기용비닐팩.포장비닐 등</t>
  </si>
  <si>
    <t>5B28A631E7F23446E43C9412EDA7B8</t>
  </si>
  <si>
    <t>0101135B28A631E7F23446E43C9412EDA7B8</t>
  </si>
  <si>
    <t>석면분진 청소</t>
  </si>
  <si>
    <t>가설자재, 장비, 철거물, 기존시설물 등</t>
  </si>
  <si>
    <t>5B29A698E4A244CFA4D204A2E7D8</t>
  </si>
  <si>
    <t>0101135B29A698E4A244CFA4D204A2E7D8</t>
  </si>
  <si>
    <t>위생설비설치(탈의, 샤워, 갱의실)</t>
  </si>
  <si>
    <t>1.2*3.6*2.1M(H) / 바닥(0.015*3겹), 천장(0.015*3겹), 칸막이(0.015*중간2겹*외부3겹)</t>
  </si>
  <si>
    <t>5B28A631E7F23446E43C947373616A</t>
  </si>
  <si>
    <t>0101135B28A631E7F23446E43C947373616A</t>
  </si>
  <si>
    <t>실내농도측정비</t>
  </si>
  <si>
    <t>5C7FE6C23492B460D48784E8D2D1155AF72672</t>
  </si>
  <si>
    <t>0101135C7FE6C23492B460D48784E8D2D1155AF72672</t>
  </si>
  <si>
    <t>010114  골재비 및 운반비</t>
  </si>
  <si>
    <t>010114</t>
  </si>
  <si>
    <t>모래</t>
  </si>
  <si>
    <t>세척사, 도착도</t>
  </si>
  <si>
    <t>5C2766A0C4B2746EC46BB43B878CD1005B8D24</t>
  </si>
  <si>
    <t>0101145C2766A0C4B2746EC46BB43B878CD1005B8D24</t>
  </si>
  <si>
    <t>시멘트</t>
  </si>
  <si>
    <t>대리점</t>
  </si>
  <si>
    <t>포</t>
  </si>
  <si>
    <t>5C04964DDD8244ACD453F4AFBB807D3D8D01D5</t>
  </si>
  <si>
    <t>0101145C04964DDD8244ACD453F4AFBB807D3D8D01D5</t>
  </si>
  <si>
    <t>시멘트운반</t>
  </si>
  <si>
    <t>L:20km, 덤프8톤</t>
  </si>
  <si>
    <t>5B28F6B3E3320499E4DB44D6E033C4</t>
  </si>
  <si>
    <t>0101145B28F6B3E3320499E4DB44D6E033C4</t>
  </si>
  <si>
    <t>운반비(트레일러20톤+크레인10톤)</t>
  </si>
  <si>
    <t>철골 L:30km</t>
  </si>
  <si>
    <t>5B28F6B3E4D274C28466E4AA14E4E2</t>
  </si>
  <si>
    <t>0101145B28F6B3E4D274C28466E4AA14E4E2</t>
  </si>
  <si>
    <t>010115  작 업 부 산 물</t>
  </si>
  <si>
    <t>010115</t>
  </si>
  <si>
    <t>철강설</t>
  </si>
  <si>
    <t>철강설, 고철, 작업설부산물</t>
  </si>
  <si>
    <t>5C2766A0CC82D4A7B4F324DBFA7DD15A7EF362</t>
  </si>
  <si>
    <t>0101155C2766A0CC82D4A7B4F324DBFA7DD15A7EF362</t>
  </si>
  <si>
    <t>0102  ■건설폐기물처리비</t>
  </si>
  <si>
    <t>0102</t>
  </si>
  <si>
    <t>제요율 적용제외</t>
  </si>
  <si>
    <t>6</t>
  </si>
  <si>
    <t>폐보드류</t>
  </si>
  <si>
    <t>5B29A698E4A274835437046AE0E65E</t>
  </si>
  <si>
    <t>01025B29A698E4A274835437046AE0E65E</t>
  </si>
  <si>
    <t>폐목재류</t>
  </si>
  <si>
    <t>5B29A698E4A274835437046AE0E658</t>
  </si>
  <si>
    <t>01025B29A698E4A274835437046AE0E658</t>
  </si>
  <si>
    <t>폐합성수지류</t>
  </si>
  <si>
    <t>5B29A698E4A274835437046AE0E65A</t>
  </si>
  <si>
    <t>01025B29A698E4A274835437046AE0E65A</t>
  </si>
  <si>
    <t>혼합건설폐기물</t>
  </si>
  <si>
    <t>건설폐재류에 가연성 5% 이하 혼합</t>
  </si>
  <si>
    <t>5B29A698E4A274835437046AE71445</t>
  </si>
  <si>
    <t>01025B29A698E4A274835437046AE71445</t>
  </si>
  <si>
    <t>건설폐기물 상차비 - 중량 기준</t>
  </si>
  <si>
    <t>중간처리 대상, 24ton 덤프트럭</t>
  </si>
  <si>
    <t>5B29A698E4A2748244A50496080B3D</t>
  </si>
  <si>
    <t>01025B29A698E4A2748244A50496080B3D</t>
  </si>
  <si>
    <t>건설폐기물 운반비 - 중량 기준</t>
  </si>
  <si>
    <t>중간처리 대상, 24ton 덤프트럭, 30km</t>
  </si>
  <si>
    <t>5B29A698E4A2748244A504944001BE</t>
  </si>
  <si>
    <t>01025B29A698E4A2748244A504944001BE</t>
  </si>
  <si>
    <t>건설폐재류</t>
  </si>
  <si>
    <t>가연성이 제거된 재활용이 가능한 혼합물</t>
  </si>
  <si>
    <t>5B29A698E4A274835437046AE0E65C</t>
  </si>
  <si>
    <t>01025B29A698E4A274835437046AE0E65C</t>
  </si>
  <si>
    <t>비      고</t>
  </si>
  <si>
    <t>A3</t>
  </si>
  <si>
    <t>MRL-P13-CO60-2/2,유리도어,관통형,전망도어,인조대리석,에어컨</t>
    <phoneticPr fontId="1" type="noConversion"/>
  </si>
  <si>
    <t>엘리베이터(장애인 승객용 13인승)</t>
    <phoneticPr fontId="1" type="noConversion"/>
  </si>
  <si>
    <t>대</t>
    <phoneticPr fontId="1" type="noConversion"/>
  </si>
  <si>
    <t>가설재 이미지 현수막</t>
    <phoneticPr fontId="1" type="noConversion"/>
  </si>
  <si>
    <t>소      계</t>
  </si>
  <si>
    <t>건설폐기물처리공사</t>
    <phoneticPr fontId="1" type="noConversion"/>
  </si>
  <si>
    <t>폐기물</t>
    <phoneticPr fontId="1" type="noConversion"/>
  </si>
  <si>
    <t>기계 소방 공사</t>
    <phoneticPr fontId="1" type="noConversion"/>
  </si>
  <si>
    <t>소 방</t>
    <phoneticPr fontId="1" type="noConversion"/>
  </si>
  <si>
    <t>전기 소방 공사</t>
    <phoneticPr fontId="1" type="noConversion"/>
  </si>
  <si>
    <t>통  신  공  사</t>
    <phoneticPr fontId="1" type="noConversion"/>
  </si>
  <si>
    <t>통 신</t>
    <phoneticPr fontId="1" type="noConversion"/>
  </si>
  <si>
    <t xml:space="preserve">전  기  공  사                 </t>
    <phoneticPr fontId="1" type="noConversion"/>
  </si>
  <si>
    <t>전 기</t>
  </si>
  <si>
    <t>전  기  공  사</t>
    <phoneticPr fontId="1" type="noConversion"/>
  </si>
  <si>
    <t>건 축</t>
  </si>
  <si>
    <t>기  계  공  사</t>
    <phoneticPr fontId="1" type="noConversion"/>
  </si>
  <si>
    <t>건  축  공  사</t>
    <phoneticPr fontId="1" type="noConversion"/>
  </si>
  <si>
    <t>소계</t>
  </si>
  <si>
    <t>부가세</t>
    <phoneticPr fontId="1" type="noConversion"/>
  </si>
  <si>
    <t>공급가액</t>
  </si>
  <si>
    <t>평당공사비</t>
    <phoneticPr fontId="1" type="noConversion"/>
  </si>
  <si>
    <t>공사비비율</t>
    <phoneticPr fontId="1" type="noConversion"/>
  </si>
  <si>
    <t>합계금액</t>
  </si>
  <si>
    <t>시설분담금</t>
    <phoneticPr fontId="1" type="noConversion"/>
  </si>
  <si>
    <t>한전인입금+      사용전검사비</t>
    <phoneticPr fontId="1" type="noConversion"/>
  </si>
  <si>
    <t>개발제한구역    보전부담금</t>
    <phoneticPr fontId="1" type="noConversion"/>
  </si>
  <si>
    <t>관급자설치관급</t>
    <phoneticPr fontId="1" type="noConversion"/>
  </si>
  <si>
    <t>도급자설치관급</t>
    <phoneticPr fontId="1" type="noConversion"/>
  </si>
  <si>
    <t>도 급 금 액</t>
  </si>
  <si>
    <t>구분                         비목</t>
  </si>
  <si>
    <t>평</t>
    <phoneticPr fontId="1" type="noConversion"/>
  </si>
  <si>
    <t>(￦</t>
  </si>
  <si>
    <t>:</t>
  </si>
  <si>
    <t xml:space="preserve">◎ 건설폐기물 처리공사         </t>
    <phoneticPr fontId="1" type="noConversion"/>
  </si>
  <si>
    <t>면적 기재M2↓</t>
    <phoneticPr fontId="1" type="noConversion"/>
  </si>
  <si>
    <t xml:space="preserve">◎ 전기공사         </t>
    <phoneticPr fontId="1" type="noConversion"/>
  </si>
  <si>
    <t xml:space="preserve">◎ 기계공사         </t>
    <phoneticPr fontId="1" type="noConversion"/>
  </si>
  <si>
    <t xml:space="preserve">◎ 건축,기계,전기공사         </t>
    <phoneticPr fontId="1" type="noConversion"/>
  </si>
  <si>
    <t xml:space="preserve">▣ 총      공      사      비         </t>
  </si>
  <si>
    <t>공사명 : 88골프장 클럽하우스 엘리베이터 설치공사</t>
    <phoneticPr fontId="1" type="noConversion"/>
  </si>
  <si>
    <t>공  사  비    총  괄  표</t>
    <phoneticPr fontId="30" type="noConversion"/>
  </si>
  <si>
    <t>총   공   사    비</t>
  </si>
  <si>
    <t>S2</t>
  </si>
  <si>
    <t>200억원이상공사&lt;추정가격&gt;</t>
    <phoneticPr fontId="1" type="noConversion"/>
  </si>
  <si>
    <t>x</t>
    <phoneticPr fontId="1" type="noConversion"/>
  </si>
  <si>
    <t>(도급액+관급)</t>
    <phoneticPr fontId="1" type="noConversion"/>
  </si>
  <si>
    <t>공사손해보험료</t>
    <phoneticPr fontId="1" type="noConversion"/>
  </si>
  <si>
    <t>분  담  금  공  사</t>
    <phoneticPr fontId="1" type="noConversion"/>
  </si>
  <si>
    <t>관급자설치관급자재비</t>
    <phoneticPr fontId="1" type="noConversion"/>
  </si>
  <si>
    <t>DM</t>
  </si>
  <si>
    <t>도급자설치관급자재비</t>
    <phoneticPr fontId="1" type="noConversion"/>
  </si>
  <si>
    <t>DL</t>
  </si>
  <si>
    <t>도      급      액</t>
  </si>
  <si>
    <t>DH</t>
  </si>
  <si>
    <t>x</t>
    <phoneticPr fontId="1" type="noConversion"/>
  </si>
  <si>
    <t>공급가액</t>
    <phoneticPr fontId="1" type="noConversion"/>
  </si>
  <si>
    <t>부  가  가  치  세</t>
  </si>
  <si>
    <t>DB</t>
  </si>
  <si>
    <t>공   급    가   액</t>
  </si>
  <si>
    <t>D9</t>
  </si>
  <si>
    <t>지정폐기물처리비</t>
    <phoneticPr fontId="1" type="noConversion"/>
  </si>
  <si>
    <t>100톤미만</t>
    <phoneticPr fontId="1" type="noConversion"/>
  </si>
  <si>
    <t>건설폐기물처리비</t>
    <phoneticPr fontId="1" type="noConversion"/>
  </si>
  <si>
    <t>준공도서비(PS)</t>
    <phoneticPr fontId="1" type="noConversion"/>
  </si>
  <si>
    <t>에너지효율등급/제로에너지/BF본인증(PS)</t>
    <phoneticPr fontId="1" type="noConversion"/>
  </si>
  <si>
    <t>전자인력관리시스템 단말기 (PS)</t>
    <phoneticPr fontId="1" type="noConversion"/>
  </si>
  <si>
    <t>7~12개월,5~30억미만&lt;추정가격&gt;서울특별시에 한함</t>
    <phoneticPr fontId="1" type="noConversion"/>
  </si>
  <si>
    <t>고용개선지원비(PS)</t>
    <phoneticPr fontId="1" type="noConversion"/>
  </si>
  <si>
    <t>T. A. B   공   사</t>
    <phoneticPr fontId="1" type="noConversion"/>
  </si>
  <si>
    <t>(노무비+경비+일반관리비)</t>
    <phoneticPr fontId="1" type="noConversion"/>
  </si>
  <si>
    <t>이              윤</t>
  </si>
  <si>
    <t>D2</t>
  </si>
  <si>
    <t>50억미만&lt;추정가격&gt;</t>
    <phoneticPr fontId="1" type="noConversion"/>
  </si>
  <si>
    <t xml:space="preserve">계 </t>
    <phoneticPr fontId="1" type="noConversion"/>
  </si>
  <si>
    <t>일  반  관  리  비</t>
  </si>
  <si>
    <t>D1</t>
  </si>
  <si>
    <t xml:space="preserve">        계</t>
  </si>
  <si>
    <t>S1</t>
  </si>
  <si>
    <t>[ 소          계 ]</t>
  </si>
  <si>
    <t>CS</t>
  </si>
  <si>
    <t>시설물 안전점검비(초기+정기),5000m2미만</t>
    <phoneticPr fontId="1" type="noConversion"/>
  </si>
  <si>
    <t>(계+관급자재비)</t>
    <phoneticPr fontId="1" type="noConversion"/>
  </si>
  <si>
    <t>안전관리계획서 작성및 검토비,가설구조검토비</t>
    <phoneticPr fontId="1" type="noConversion"/>
  </si>
  <si>
    <t>안 전 관리비</t>
    <phoneticPr fontId="1" type="noConversion"/>
  </si>
  <si>
    <t>야적장,CCTV,관리인</t>
    <phoneticPr fontId="1" type="noConversion"/>
  </si>
  <si>
    <t>관 급 자 재 관 리 비</t>
    <phoneticPr fontId="1" type="noConversion"/>
  </si>
  <si>
    <t>품질시험비,품질관리활동비</t>
    <phoneticPr fontId="1" type="noConversion"/>
  </si>
  <si>
    <t>품  질   관  리  비</t>
    <phoneticPr fontId="1" type="noConversion"/>
  </si>
  <si>
    <t>건축공사</t>
    <phoneticPr fontId="1" type="noConversion"/>
  </si>
  <si>
    <t>(재료비+직노+기계경비)</t>
    <phoneticPr fontId="1" type="noConversion"/>
  </si>
  <si>
    <t>건설기계대여금지급보증서발급수수료</t>
  </si>
  <si>
    <t>CL</t>
  </si>
  <si>
    <t>하도급지급보증수수료</t>
  </si>
  <si>
    <t>CK</t>
  </si>
  <si>
    <t>추정가격이 300억원이상인 공사or 계약담당공무원이 공사계약의 특성상 필요하다고 인정하는 경우</t>
    <phoneticPr fontId="1" type="noConversion"/>
  </si>
  <si>
    <t>00억이상&lt;직접공사비&gt;</t>
    <phoneticPr fontId="1" type="noConversion"/>
  </si>
  <si>
    <t>공사이행보증수수료</t>
    <phoneticPr fontId="1" type="noConversion"/>
  </si>
  <si>
    <t>(재료비+노무비)</t>
    <phoneticPr fontId="1" type="noConversion"/>
  </si>
  <si>
    <t>기   타    경   비</t>
  </si>
  <si>
    <t>CG</t>
  </si>
  <si>
    <t>기타공사</t>
    <phoneticPr fontId="1" type="noConversion"/>
  </si>
  <si>
    <t xml:space="preserve">(재료비+직노+기계경비) </t>
    <phoneticPr fontId="1" type="noConversion"/>
  </si>
  <si>
    <t>환  경  보  전  비</t>
  </si>
  <si>
    <t>CH</t>
  </si>
  <si>
    <t>1.2)</t>
    <phoneticPr fontId="1" type="noConversion"/>
  </si>
  <si>
    <t>*</t>
    <phoneticPr fontId="1" type="noConversion"/>
  </si>
  <si>
    <t>+</t>
    <phoneticPr fontId="1" type="noConversion"/>
  </si>
  <si>
    <t>(</t>
    <phoneticPr fontId="1" type="noConversion"/>
  </si>
  <si>
    <t xml:space="preserve">(재료비+직노) </t>
    <phoneticPr fontId="1" type="noConversion"/>
  </si>
  <si>
    <t>B</t>
    <phoneticPr fontId="1" type="noConversion"/>
  </si>
  <si>
    <t>+</t>
    <phoneticPr fontId="1" type="noConversion"/>
  </si>
  <si>
    <t>x</t>
    <phoneticPr fontId="1" type="noConversion"/>
  </si>
  <si>
    <t xml:space="preserve">(재료비+직노+도급자관급) </t>
    <phoneticPr fontId="1" type="noConversion"/>
  </si>
  <si>
    <t>A</t>
    <phoneticPr fontId="1" type="noConversion"/>
  </si>
  <si>
    <t>5억미만&lt;재료+직노+도급자관급&gt;
A와 B 중 작은값</t>
    <phoneticPr fontId="1" type="noConversion"/>
  </si>
  <si>
    <t>산업안전보건관리비</t>
  </si>
  <si>
    <t>CA</t>
  </si>
  <si>
    <t>추정금액 1억원이상 건설공사</t>
    <phoneticPr fontId="1" type="noConversion"/>
  </si>
  <si>
    <t xml:space="preserve">직접노무비 </t>
    <phoneticPr fontId="1" type="noConversion"/>
  </si>
  <si>
    <t>퇴직  공제  부금비</t>
  </si>
  <si>
    <t>C8</t>
  </si>
  <si>
    <t>공사기간 1개월이상 건설공사</t>
    <phoneticPr fontId="1" type="noConversion"/>
  </si>
  <si>
    <t xml:space="preserve">건강보험료 </t>
    <phoneticPr fontId="1" type="noConversion"/>
  </si>
  <si>
    <t>노인장기요양보험료</t>
  </si>
  <si>
    <t>CB</t>
  </si>
  <si>
    <t>국민  연금  보험료</t>
  </si>
  <si>
    <t>C7</t>
  </si>
  <si>
    <t>국민  건강  보험료</t>
  </si>
  <si>
    <t>C6</t>
  </si>
  <si>
    <t>7등급미만:80억-130억원&lt;추정금액&gt;</t>
    <phoneticPr fontId="1" type="noConversion"/>
  </si>
  <si>
    <t xml:space="preserve">노무비 </t>
    <phoneticPr fontId="1" type="noConversion"/>
  </si>
  <si>
    <t>고  용  보  험  료</t>
  </si>
  <si>
    <t>C5</t>
  </si>
  <si>
    <t>모든 건설공사</t>
    <phoneticPr fontId="1" type="noConversion"/>
  </si>
  <si>
    <t>산  재  보  험  료</t>
  </si>
  <si>
    <t>C4</t>
  </si>
  <si>
    <t>기   계    경   비</t>
  </si>
  <si>
    <t>경        비</t>
  </si>
  <si>
    <t>C2</t>
  </si>
  <si>
    <t>BS</t>
  </si>
  <si>
    <t>6개월이하,50억미만&lt;직접공사비&gt;</t>
    <phoneticPr fontId="1" type="noConversion"/>
  </si>
  <si>
    <t>간  접  노  무  비</t>
  </si>
  <si>
    <t>B2</t>
  </si>
  <si>
    <t>직  접  노  무  비</t>
  </si>
  <si>
    <t>노   무   비</t>
  </si>
  <si>
    <t>B1</t>
  </si>
  <si>
    <t>AS</t>
  </si>
  <si>
    <t>작업설, 부산물(△)</t>
  </si>
  <si>
    <t>간  접  재  료  비</t>
  </si>
  <si>
    <t>A2</t>
  </si>
  <si>
    <t>직  접  재  료  비</t>
  </si>
  <si>
    <t>재   료   비</t>
  </si>
  <si>
    <t>순   공   사   원   가</t>
  </si>
  <si>
    <t>A1</t>
  </si>
  <si>
    <t>구        성        비</t>
  </si>
  <si>
    <t>합계</t>
    <phoneticPr fontId="1" type="noConversion"/>
  </si>
  <si>
    <t>조경</t>
    <phoneticPr fontId="1" type="noConversion"/>
  </si>
  <si>
    <t>전기</t>
    <phoneticPr fontId="1" type="noConversion"/>
  </si>
  <si>
    <t>기계</t>
    <phoneticPr fontId="1" type="noConversion"/>
  </si>
  <si>
    <t>건축</t>
    <phoneticPr fontId="1" type="noConversion"/>
  </si>
  <si>
    <t>비        목</t>
  </si>
  <si>
    <t>공 사 원 가 계 산 서</t>
  </si>
  <si>
    <t>식</t>
    <phoneticPr fontId="1" type="noConversion"/>
  </si>
  <si>
    <t>8.4*10, 4.2*10 2면</t>
    <phoneticPr fontId="1" type="noConversion"/>
  </si>
  <si>
    <t>벽, 합판붙임</t>
    <phoneticPr fontId="1" type="noConversion"/>
  </si>
  <si>
    <t>10.6t 강화접합칼라유리, DPG공법</t>
    <phoneticPr fontId="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</si>
</sst>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#;\-#,###;#;"/>
    <numFmt numFmtId="178" formatCode="_-* #,##0.0000_-;\-* #,##0.0000_-;_-* &quot;-&quot;_-;_-@_-"/>
    <numFmt numFmtId="179" formatCode="0.00&quot;㎥&quot;"/>
    <numFmt numFmtId="180" formatCode="0.0%"/>
    <numFmt numFmtId="181" formatCode="#,##0_ "/>
    <numFmt numFmtId="182" formatCode="000,000&quot; )&quot;"/>
    <numFmt numFmtId="183" formatCode="0.000%"/>
    <numFmt numFmtId="184" formatCode="_-* #,##0.0_-;\-* #,##0.0_-;_-* &quot;-&quot;_-;_-@_-"/>
  </numFmts>
  <fonts count="4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1"/>
      <color indexed="8"/>
      <name val="굴림"/>
      <family val="3"/>
      <charset val="129"/>
    </font>
    <font>
      <sz val="20"/>
      <color indexed="8"/>
      <name val="굴림"/>
      <family val="3"/>
      <charset val="129"/>
    </font>
    <font>
      <sz val="15"/>
      <color indexed="8"/>
      <name val="굴림"/>
      <family val="3"/>
      <charset val="129"/>
    </font>
    <font>
      <sz val="14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8"/>
      <color indexed="8"/>
      <name val="굴림"/>
      <family val="3"/>
      <charset val="129"/>
    </font>
    <font>
      <b/>
      <sz val="18"/>
      <color indexed="8"/>
      <name val="굴림"/>
      <family val="3"/>
      <charset val="129"/>
    </font>
    <font>
      <b/>
      <sz val="18"/>
      <color indexed="10"/>
      <name val="굴림"/>
      <family val="3"/>
      <charset val="129"/>
    </font>
    <font>
      <b/>
      <sz val="22"/>
      <color indexed="8"/>
      <name val="굴림"/>
      <family val="3"/>
      <charset val="129"/>
    </font>
    <font>
      <sz val="22"/>
      <color indexed="8"/>
      <name val="굴림"/>
      <family val="3"/>
      <charset val="129"/>
    </font>
    <font>
      <b/>
      <sz val="22"/>
      <color indexed="10"/>
      <name val="굴림"/>
      <family val="3"/>
      <charset val="129"/>
    </font>
    <font>
      <sz val="22"/>
      <color indexed="10"/>
      <name val="굴림"/>
      <family val="3"/>
      <charset val="129"/>
    </font>
    <font>
      <b/>
      <sz val="17"/>
      <color indexed="8"/>
      <name val="굴림"/>
      <family val="3"/>
      <charset val="129"/>
    </font>
    <font>
      <b/>
      <sz val="46"/>
      <color indexed="8"/>
      <name val="굴림"/>
      <family val="3"/>
      <charset val="129"/>
    </font>
    <font>
      <b/>
      <u/>
      <sz val="46"/>
      <color indexed="8"/>
      <name val="굴림"/>
      <family val="3"/>
      <charset val="129"/>
    </font>
    <font>
      <b/>
      <u/>
      <sz val="36"/>
      <color indexed="8"/>
      <name val="굴림"/>
      <family val="3"/>
      <charset val="129"/>
    </font>
    <font>
      <sz val="44"/>
      <color indexed="8"/>
      <name val="굴림"/>
      <family val="3"/>
      <charset val="129"/>
    </font>
    <font>
      <b/>
      <u/>
      <sz val="44"/>
      <color indexed="8"/>
      <name val="굴림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18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</cellStyleXfs>
  <cellXfs count="277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5" applyFont="1"/>
    <xf numFmtId="41" fontId="11" fillId="0" borderId="0" xfId="3" applyFont="1" applyAlignment="1"/>
    <xf numFmtId="178" fontId="11" fillId="0" borderId="0" xfId="5" applyNumberFormat="1" applyFont="1"/>
    <xf numFmtId="43" fontId="12" fillId="0" borderId="0" xfId="5" applyNumberFormat="1" applyFont="1"/>
    <xf numFmtId="41" fontId="13" fillId="0" borderId="0" xfId="3" applyFont="1" applyAlignment="1"/>
    <xf numFmtId="41" fontId="12" fillId="0" borderId="0" xfId="3" applyFont="1" applyAlignment="1"/>
    <xf numFmtId="0" fontId="14" fillId="0" borderId="0" xfId="5" applyFont="1" applyAlignment="1">
      <alignment vertical="center"/>
    </xf>
    <xf numFmtId="41" fontId="14" fillId="0" borderId="0" xfId="3" applyFont="1" applyAlignment="1">
      <alignment vertical="center"/>
    </xf>
    <xf numFmtId="178" fontId="14" fillId="0" borderId="0" xfId="5" applyNumberFormat="1" applyFont="1" applyAlignment="1">
      <alignment vertical="center"/>
    </xf>
    <xf numFmtId="0" fontId="15" fillId="0" borderId="5" xfId="5" applyFont="1" applyBorder="1" applyAlignment="1">
      <alignment horizontal="center" vertical="center"/>
    </xf>
    <xf numFmtId="179" fontId="16" fillId="0" borderId="5" xfId="5" applyNumberFormat="1" applyFont="1" applyBorder="1" applyAlignment="1">
      <alignment horizontal="left" vertical="center"/>
    </xf>
    <xf numFmtId="0" fontId="16" fillId="0" borderId="5" xfId="5" applyFont="1" applyBorder="1" applyAlignment="1">
      <alignment vertical="center"/>
    </xf>
    <xf numFmtId="0" fontId="16" fillId="0" borderId="5" xfId="5" applyFont="1" applyBorder="1" applyAlignment="1">
      <alignment horizontal="left" vertical="center"/>
    </xf>
    <xf numFmtId="0" fontId="15" fillId="0" borderId="5" xfId="5" applyFont="1" applyBorder="1" applyAlignment="1">
      <alignment vertical="center"/>
    </xf>
    <xf numFmtId="0" fontId="14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179" fontId="16" fillId="0" borderId="0" xfId="5" applyNumberFormat="1" applyFont="1" applyAlignment="1">
      <alignment horizontal="left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left" vertical="center"/>
    </xf>
    <xf numFmtId="0" fontId="15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41" fontId="17" fillId="0" borderId="0" xfId="5" applyNumberFormat="1" applyFont="1" applyAlignment="1">
      <alignment vertical="center"/>
    </xf>
    <xf numFmtId="41" fontId="17" fillId="0" borderId="0" xfId="3" applyFont="1">
      <alignment vertical="center"/>
    </xf>
    <xf numFmtId="180" fontId="12" fillId="0" borderId="0" xfId="5" applyNumberFormat="1" applyFont="1" applyAlignment="1">
      <alignment vertical="center"/>
    </xf>
    <xf numFmtId="181" fontId="18" fillId="2" borderId="8" xfId="5" applyNumberFormat="1" applyFont="1" applyFill="1" applyBorder="1" applyAlignment="1">
      <alignment horizontal="right" vertical="center"/>
    </xf>
    <xf numFmtId="181" fontId="18" fillId="2" borderId="9" xfId="5" applyNumberFormat="1" applyFont="1" applyFill="1" applyBorder="1" applyAlignment="1">
      <alignment vertical="center"/>
    </xf>
    <xf numFmtId="181" fontId="18" fillId="2" borderId="10" xfId="5" applyNumberFormat="1" applyFont="1" applyFill="1" applyBorder="1" applyAlignment="1">
      <alignment horizontal="right" vertical="center"/>
    </xf>
    <xf numFmtId="181" fontId="18" fillId="3" borderId="12" xfId="5" applyNumberFormat="1" applyFont="1" applyFill="1" applyBorder="1" applyAlignment="1">
      <alignment horizontal="right" vertical="center"/>
    </xf>
    <xf numFmtId="181" fontId="18" fillId="3" borderId="13" xfId="5" applyNumberFormat="1" applyFont="1" applyFill="1" applyBorder="1" applyAlignment="1">
      <alignment vertical="center"/>
    </xf>
    <xf numFmtId="181" fontId="18" fillId="3" borderId="1" xfId="5" applyNumberFormat="1" applyFont="1" applyFill="1" applyBorder="1" applyAlignment="1">
      <alignment horizontal="right" vertical="center"/>
    </xf>
    <xf numFmtId="181" fontId="18" fillId="3" borderId="1" xfId="1" applyNumberFormat="1" applyFont="1" applyFill="1" applyBorder="1" applyAlignment="1">
      <alignment horizontal="right" vertical="center"/>
    </xf>
    <xf numFmtId="181" fontId="18" fillId="0" borderId="15" xfId="5" applyNumberFormat="1" applyFont="1" applyBorder="1" applyAlignment="1">
      <alignment horizontal="right" vertical="center"/>
    </xf>
    <xf numFmtId="181" fontId="18" fillId="0" borderId="16" xfId="5" applyNumberFormat="1" applyFont="1" applyBorder="1" applyAlignment="1">
      <alignment vertical="center"/>
    </xf>
    <xf numFmtId="181" fontId="18" fillId="0" borderId="13" xfId="5" applyNumberFormat="1" applyFont="1" applyBorder="1" applyAlignment="1">
      <alignment vertical="center"/>
    </xf>
    <xf numFmtId="181" fontId="18" fillId="0" borderId="2" xfId="5" applyNumberFormat="1" applyFont="1" applyBorder="1" applyAlignment="1">
      <alignment horizontal="right" vertical="center"/>
    </xf>
    <xf numFmtId="181" fontId="18" fillId="0" borderId="2" xfId="1" applyNumberFormat="1" applyFont="1" applyBorder="1" applyAlignment="1">
      <alignment horizontal="right" vertical="center"/>
    </xf>
    <xf numFmtId="0" fontId="19" fillId="0" borderId="14" xfId="5" applyFont="1" applyBorder="1" applyAlignment="1">
      <alignment horizontal="center" vertical="center"/>
    </xf>
    <xf numFmtId="181" fontId="18" fillId="3" borderId="12" xfId="5" applyNumberFormat="1" applyFont="1" applyFill="1" applyBorder="1" applyAlignment="1">
      <alignment vertical="center"/>
    </xf>
    <xf numFmtId="181" fontId="18" fillId="0" borderId="1" xfId="5" applyNumberFormat="1" applyFont="1" applyBorder="1" applyAlignment="1">
      <alignment horizontal="right" vertical="center"/>
    </xf>
    <xf numFmtId="0" fontId="19" fillId="0" borderId="19" xfId="5" applyFont="1" applyBorder="1" applyAlignment="1">
      <alignment horizontal="center" vertical="center"/>
    </xf>
    <xf numFmtId="181" fontId="18" fillId="0" borderId="20" xfId="5" applyNumberFormat="1" applyFont="1" applyBorder="1" applyAlignment="1">
      <alignment vertical="center"/>
    </xf>
    <xf numFmtId="181" fontId="18" fillId="0" borderId="21" xfId="5" applyNumberFormat="1" applyFont="1" applyBorder="1" applyAlignment="1">
      <alignment vertical="center"/>
    </xf>
    <xf numFmtId="181" fontId="18" fillId="0" borderId="3" xfId="5" applyNumberFormat="1" applyFont="1" applyBorder="1" applyAlignment="1">
      <alignment horizontal="right" vertical="center"/>
    </xf>
    <xf numFmtId="181" fontId="18" fillId="0" borderId="3" xfId="1" applyNumberFormat="1" applyFont="1" applyBorder="1" applyAlignment="1">
      <alignment horizontal="right" vertical="center"/>
    </xf>
    <xf numFmtId="0" fontId="18" fillId="4" borderId="10" xfId="5" applyFont="1" applyFill="1" applyBorder="1" applyAlignment="1">
      <alignment horizontal="center" vertical="center"/>
    </xf>
    <xf numFmtId="41" fontId="12" fillId="0" borderId="0" xfId="3" applyFont="1" applyAlignment="1">
      <alignment horizontal="center" vertical="center"/>
    </xf>
    <xf numFmtId="178" fontId="12" fillId="0" borderId="0" xfId="5" applyNumberFormat="1" applyFont="1" applyAlignment="1">
      <alignment horizontal="center" vertical="center"/>
    </xf>
    <xf numFmtId="0" fontId="17" fillId="0" borderId="0" xfId="5" applyFont="1" applyAlignment="1">
      <alignment vertical="center"/>
    </xf>
    <xf numFmtId="41" fontId="17" fillId="0" borderId="0" xfId="3" applyFont="1" applyAlignment="1">
      <alignment vertical="center"/>
    </xf>
    <xf numFmtId="178" fontId="17" fillId="0" borderId="0" xfId="5" applyNumberFormat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8" fillId="0" borderId="0" xfId="5" applyFont="1" applyAlignment="1">
      <alignment horizontal="right" vertical="center"/>
    </xf>
    <xf numFmtId="0" fontId="17" fillId="0" borderId="0" xfId="6" applyFont="1">
      <alignment vertical="center"/>
    </xf>
    <xf numFmtId="0" fontId="18" fillId="0" borderId="0" xfId="5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0" fontId="17" fillId="0" borderId="7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182" fontId="20" fillId="0" borderId="0" xfId="7" applyNumberFormat="1" applyFont="1" applyAlignment="1">
      <alignment vertical="center"/>
    </xf>
    <xf numFmtId="0" fontId="20" fillId="0" borderId="0" xfId="5" applyFont="1" applyAlignment="1">
      <alignment horizontal="right" vertical="center"/>
    </xf>
    <xf numFmtId="0" fontId="20" fillId="0" borderId="0" xfId="6" applyFont="1">
      <alignment vertical="center"/>
    </xf>
    <xf numFmtId="0" fontId="21" fillId="0" borderId="0" xfId="6" applyFont="1">
      <alignment vertical="center"/>
    </xf>
    <xf numFmtId="0" fontId="20" fillId="0" borderId="0" xfId="5" applyFont="1" applyAlignment="1">
      <alignment vertical="center"/>
    </xf>
    <xf numFmtId="0" fontId="18" fillId="0" borderId="7" xfId="5" applyFont="1" applyBorder="1" applyAlignment="1">
      <alignment horizontal="center" vertical="center"/>
    </xf>
    <xf numFmtId="178" fontId="17" fillId="0" borderId="0" xfId="2" applyNumberFormat="1" applyFont="1">
      <alignment vertical="center"/>
    </xf>
    <xf numFmtId="182" fontId="22" fillId="0" borderId="0" xfId="7" applyNumberFormat="1" applyFont="1" applyAlignment="1">
      <alignment vertical="center"/>
    </xf>
    <xf numFmtId="0" fontId="22" fillId="0" borderId="0" xfId="5" applyFont="1" applyAlignment="1">
      <alignment horizontal="right" vertical="center"/>
    </xf>
    <xf numFmtId="0" fontId="22" fillId="0" borderId="0" xfId="6" applyFont="1">
      <alignment vertical="center"/>
    </xf>
    <xf numFmtId="0" fontId="23" fillId="0" borderId="0" xfId="6" applyFont="1">
      <alignment vertical="center"/>
    </xf>
    <xf numFmtId="0" fontId="22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41" fontId="11" fillId="0" borderId="0" xfId="3" applyFont="1" applyAlignment="1">
      <alignment vertical="center"/>
    </xf>
    <xf numFmtId="178" fontId="11" fillId="0" borderId="0" xfId="2" applyNumberFormat="1" applyFont="1">
      <alignment vertical="center"/>
    </xf>
    <xf numFmtId="0" fontId="2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178" fontId="11" fillId="0" borderId="0" xfId="5" applyNumberFormat="1" applyFont="1" applyAlignment="1">
      <alignment vertical="center"/>
    </xf>
    <xf numFmtId="0" fontId="11" fillId="0" borderId="0" xfId="6" applyFont="1">
      <alignment vertical="center"/>
    </xf>
    <xf numFmtId="0" fontId="27" fillId="0" borderId="0" xfId="5" applyFont="1" applyAlignment="1">
      <alignment horizontal="center" vertical="center"/>
    </xf>
    <xf numFmtId="0" fontId="27" fillId="0" borderId="7" xfId="5" applyFont="1" applyBorder="1" applyAlignment="1">
      <alignment horizontal="center" vertical="center"/>
    </xf>
    <xf numFmtId="0" fontId="15" fillId="0" borderId="34" xfId="5" applyFont="1" applyBorder="1" applyAlignment="1">
      <alignment horizontal="center" vertical="center"/>
    </xf>
    <xf numFmtId="0" fontId="15" fillId="0" borderId="34" xfId="5" applyFont="1" applyBorder="1" applyAlignment="1">
      <alignment vertical="center"/>
    </xf>
    <xf numFmtId="0" fontId="15" fillId="0" borderId="35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4" applyNumberFormat="1" applyFont="1">
      <alignment vertical="center"/>
    </xf>
    <xf numFmtId="41" fontId="0" fillId="0" borderId="0" xfId="3" applyFont="1" applyAlignment="1">
      <alignment horizontal="left" vertical="center"/>
    </xf>
    <xf numFmtId="41" fontId="0" fillId="0" borderId="0" xfId="3" applyFont="1">
      <alignment vertical="center"/>
    </xf>
    <xf numFmtId="10" fontId="0" fillId="0" borderId="0" xfId="0" applyNumberFormat="1" applyAlignment="1">
      <alignment horizontal="left" vertical="center"/>
    </xf>
    <xf numFmtId="176" fontId="31" fillId="0" borderId="1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10" fontId="3" fillId="0" borderId="0" xfId="0" applyNumberFormat="1" applyFont="1" applyAlignment="1">
      <alignment horizontal="left" vertical="center"/>
    </xf>
    <xf numFmtId="176" fontId="32" fillId="0" borderId="1" xfId="0" applyNumberFormat="1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0" fontId="33" fillId="0" borderId="0" xfId="0" applyFont="1">
      <alignment vertical="center"/>
    </xf>
    <xf numFmtId="0" fontId="33" fillId="0" borderId="8" xfId="0" quotePrefix="1" applyFont="1" applyBorder="1" applyAlignment="1">
      <alignment vertical="center" wrapText="1"/>
    </xf>
    <xf numFmtId="10" fontId="33" fillId="0" borderId="36" xfId="0" quotePrefix="1" applyNumberFormat="1" applyFont="1" applyBorder="1" applyAlignment="1">
      <alignment vertical="center" wrapText="1"/>
    </xf>
    <xf numFmtId="10" fontId="33" fillId="0" borderId="36" xfId="0" quotePrefix="1" applyNumberFormat="1" applyFont="1" applyBorder="1" applyAlignment="1">
      <alignment horizontal="left" vertical="center" wrapText="1"/>
    </xf>
    <xf numFmtId="0" fontId="33" fillId="0" borderId="36" xfId="0" quotePrefix="1" applyFont="1" applyBorder="1" applyAlignment="1">
      <alignment horizontal="center" vertical="center" wrapText="1"/>
    </xf>
    <xf numFmtId="0" fontId="33" fillId="0" borderId="36" xfId="0" quotePrefix="1" applyFont="1" applyBorder="1" applyAlignment="1">
      <alignment vertical="center" wrapText="1"/>
    </xf>
    <xf numFmtId="176" fontId="33" fillId="0" borderId="37" xfId="0" applyNumberFormat="1" applyFont="1" applyBorder="1" applyAlignment="1">
      <alignment vertical="center" wrapText="1"/>
    </xf>
    <xf numFmtId="176" fontId="33" fillId="0" borderId="8" xfId="0" applyNumberFormat="1" applyFont="1" applyBorder="1" applyAlignment="1">
      <alignment vertical="center" wrapText="1"/>
    </xf>
    <xf numFmtId="176" fontId="33" fillId="0" borderId="10" xfId="0" applyNumberFormat="1" applyFont="1" applyBorder="1" applyAlignment="1">
      <alignment vertical="center" wrapText="1"/>
    </xf>
    <xf numFmtId="176" fontId="33" fillId="0" borderId="11" xfId="0" applyNumberFormat="1" applyFont="1" applyBorder="1" applyAlignment="1">
      <alignment vertical="center" wrapText="1"/>
    </xf>
    <xf numFmtId="0" fontId="33" fillId="0" borderId="0" xfId="0" quotePrefix="1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3" fillId="0" borderId="38" xfId="0" quotePrefix="1" applyFont="1" applyBorder="1" applyAlignment="1">
      <alignment vertical="center" wrapText="1"/>
    </xf>
    <xf numFmtId="10" fontId="33" fillId="0" borderId="39" xfId="0" quotePrefix="1" applyNumberFormat="1" applyFont="1" applyBorder="1" applyAlignment="1">
      <alignment vertical="center" wrapText="1"/>
    </xf>
    <xf numFmtId="10" fontId="33" fillId="0" borderId="39" xfId="0" quotePrefix="1" applyNumberFormat="1" applyFont="1" applyBorder="1" applyAlignment="1">
      <alignment horizontal="left" vertical="center" wrapText="1"/>
    </xf>
    <xf numFmtId="0" fontId="33" fillId="0" borderId="39" xfId="0" quotePrefix="1" applyFont="1" applyBorder="1" applyAlignment="1">
      <alignment horizontal="center" vertical="center" wrapText="1"/>
    </xf>
    <xf numFmtId="0" fontId="33" fillId="0" borderId="39" xfId="0" quotePrefix="1" applyFont="1" applyBorder="1" applyAlignment="1">
      <alignment vertical="center" wrapText="1"/>
    </xf>
    <xf numFmtId="176" fontId="33" fillId="0" borderId="40" xfId="0" applyNumberFormat="1" applyFont="1" applyBorder="1" applyAlignment="1">
      <alignment vertical="center" wrapText="1"/>
    </xf>
    <xf numFmtId="176" fontId="33" fillId="0" borderId="38" xfId="0" applyNumberFormat="1" applyFont="1" applyBorder="1" applyAlignment="1">
      <alignment vertical="center" wrapText="1"/>
    </xf>
    <xf numFmtId="176" fontId="33" fillId="0" borderId="4" xfId="0" applyNumberFormat="1" applyFont="1" applyBorder="1" applyAlignment="1">
      <alignment vertical="center" wrapText="1"/>
    </xf>
    <xf numFmtId="176" fontId="33" fillId="0" borderId="19" xfId="0" applyNumberFormat="1" applyFont="1" applyBorder="1" applyAlignment="1">
      <alignment vertical="center" wrapText="1"/>
    </xf>
    <xf numFmtId="0" fontId="36" fillId="0" borderId="0" xfId="0" quotePrefix="1" applyFont="1">
      <alignment vertical="center"/>
    </xf>
    <xf numFmtId="0" fontId="33" fillId="0" borderId="42" xfId="0" quotePrefix="1" applyFont="1" applyBorder="1" applyAlignment="1">
      <alignment vertical="center" wrapText="1"/>
    </xf>
    <xf numFmtId="176" fontId="36" fillId="0" borderId="37" xfId="0" applyNumberFormat="1" applyFont="1" applyBorder="1" applyAlignment="1">
      <alignment vertical="center" wrapText="1"/>
    </xf>
    <xf numFmtId="176" fontId="36" fillId="0" borderId="8" xfId="0" applyNumberFormat="1" applyFont="1" applyBorder="1" applyAlignment="1">
      <alignment vertical="center" wrapText="1"/>
    </xf>
    <xf numFmtId="176" fontId="36" fillId="0" borderId="10" xfId="0" applyNumberFormat="1" applyFont="1" applyBorder="1" applyAlignment="1">
      <alignment vertical="center" wrapText="1"/>
    </xf>
    <xf numFmtId="176" fontId="36" fillId="0" borderId="11" xfId="0" applyNumberFormat="1" applyFont="1" applyBorder="1" applyAlignment="1">
      <alignment vertical="center" wrapText="1"/>
    </xf>
    <xf numFmtId="0" fontId="33" fillId="0" borderId="12" xfId="0" quotePrefix="1" applyFont="1" applyBorder="1" applyAlignment="1">
      <alignment vertical="center" wrapText="1"/>
    </xf>
    <xf numFmtId="10" fontId="33" fillId="0" borderId="43" xfId="0" quotePrefix="1" applyNumberFormat="1" applyFont="1" applyBorder="1" applyAlignment="1">
      <alignment vertical="center" wrapText="1"/>
    </xf>
    <xf numFmtId="10" fontId="33" fillId="0" borderId="43" xfId="0" quotePrefix="1" applyNumberFormat="1" applyFont="1" applyBorder="1" applyAlignment="1">
      <alignment horizontal="left" vertical="center" wrapText="1"/>
    </xf>
    <xf numFmtId="0" fontId="33" fillId="0" borderId="43" xfId="0" quotePrefix="1" applyFont="1" applyBorder="1" applyAlignment="1">
      <alignment horizontal="center" vertical="center" wrapText="1"/>
    </xf>
    <xf numFmtId="0" fontId="33" fillId="0" borderId="44" xfId="0" quotePrefix="1" applyFont="1" applyBorder="1" applyAlignment="1">
      <alignment vertical="center" wrapText="1"/>
    </xf>
    <xf numFmtId="176" fontId="36" fillId="0" borderId="45" xfId="0" applyNumberFormat="1" applyFont="1" applyBorder="1" applyAlignment="1">
      <alignment vertical="center" wrapText="1"/>
    </xf>
    <xf numFmtId="176" fontId="36" fillId="0" borderId="12" xfId="0" applyNumberFormat="1" applyFont="1" applyBorder="1" applyAlignment="1">
      <alignment vertical="center" wrapText="1"/>
    </xf>
    <xf numFmtId="176" fontId="36" fillId="0" borderId="1" xfId="0" applyNumberFormat="1" applyFont="1" applyBorder="1" applyAlignment="1">
      <alignment vertical="center" wrapText="1"/>
    </xf>
    <xf numFmtId="176" fontId="36" fillId="0" borderId="14" xfId="0" applyNumberFormat="1" applyFont="1" applyBorder="1" applyAlignment="1">
      <alignment vertical="center" wrapText="1"/>
    </xf>
    <xf numFmtId="0" fontId="33" fillId="0" borderId="46" xfId="0" quotePrefix="1" applyFont="1" applyBorder="1" applyAlignment="1">
      <alignment vertical="center" wrapText="1"/>
    </xf>
    <xf numFmtId="10" fontId="33" fillId="0" borderId="47" xfId="0" quotePrefix="1" applyNumberFormat="1" applyFont="1" applyBorder="1" applyAlignment="1">
      <alignment vertical="center" wrapText="1"/>
    </xf>
    <xf numFmtId="10" fontId="33" fillId="0" borderId="47" xfId="0" quotePrefix="1" applyNumberFormat="1" applyFont="1" applyBorder="1" applyAlignment="1">
      <alignment horizontal="left" vertical="center" wrapText="1"/>
    </xf>
    <xf numFmtId="0" fontId="33" fillId="0" borderId="47" xfId="0" quotePrefix="1" applyFont="1" applyBorder="1" applyAlignment="1">
      <alignment horizontal="center" vertical="center" wrapText="1"/>
    </xf>
    <xf numFmtId="0" fontId="33" fillId="0" borderId="48" xfId="0" quotePrefix="1" applyFont="1" applyBorder="1" applyAlignment="1">
      <alignment vertical="center" wrapText="1"/>
    </xf>
    <xf numFmtId="176" fontId="36" fillId="0" borderId="49" xfId="0" applyNumberFormat="1" applyFont="1" applyBorder="1" applyAlignment="1">
      <alignment vertical="center" wrapText="1"/>
    </xf>
    <xf numFmtId="176" fontId="36" fillId="0" borderId="46" xfId="0" applyNumberFormat="1" applyFont="1" applyBorder="1" applyAlignment="1">
      <alignment vertical="center" wrapText="1"/>
    </xf>
    <xf numFmtId="176" fontId="36" fillId="0" borderId="30" xfId="0" applyNumberFormat="1" applyFont="1" applyBorder="1" applyAlignment="1">
      <alignment vertical="center" wrapText="1"/>
    </xf>
    <xf numFmtId="176" fontId="36" fillId="0" borderId="50" xfId="0" applyNumberFormat="1" applyFont="1" applyBorder="1" applyAlignment="1">
      <alignment vertical="center" wrapText="1"/>
    </xf>
    <xf numFmtId="0" fontId="33" fillId="0" borderId="15" xfId="0" quotePrefix="1" applyFont="1" applyBorder="1" applyAlignment="1">
      <alignment vertical="center" wrapText="1"/>
    </xf>
    <xf numFmtId="10" fontId="33" fillId="0" borderId="52" xfId="0" quotePrefix="1" applyNumberFormat="1" applyFont="1" applyBorder="1" applyAlignment="1">
      <alignment vertical="center" wrapText="1"/>
    </xf>
    <xf numFmtId="10" fontId="33" fillId="0" borderId="52" xfId="0" quotePrefix="1" applyNumberFormat="1" applyFont="1" applyBorder="1" applyAlignment="1">
      <alignment horizontal="left" vertical="center" wrapText="1"/>
    </xf>
    <xf numFmtId="0" fontId="33" fillId="0" borderId="52" xfId="0" quotePrefix="1" applyFont="1" applyBorder="1" applyAlignment="1">
      <alignment horizontal="center" vertical="center" wrapText="1"/>
    </xf>
    <xf numFmtId="0" fontId="33" fillId="0" borderId="52" xfId="0" quotePrefix="1" applyFont="1" applyBorder="1" applyAlignment="1">
      <alignment vertical="center" wrapText="1"/>
    </xf>
    <xf numFmtId="176" fontId="33" fillId="0" borderId="53" xfId="0" applyNumberFormat="1" applyFont="1" applyBorder="1" applyAlignment="1">
      <alignment vertical="center" wrapText="1"/>
    </xf>
    <xf numFmtId="176" fontId="33" fillId="0" borderId="15" xfId="0" applyNumberFormat="1" applyFont="1" applyBorder="1" applyAlignment="1">
      <alignment vertical="center" wrapText="1"/>
    </xf>
    <xf numFmtId="176" fontId="33" fillId="0" borderId="2" xfId="0" applyNumberFormat="1" applyFont="1" applyBorder="1" applyAlignment="1">
      <alignment vertical="center" wrapText="1"/>
    </xf>
    <xf numFmtId="176" fontId="33" fillId="0" borderId="54" xfId="0" applyNumberFormat="1" applyFont="1" applyBorder="1" applyAlignment="1">
      <alignment vertical="center" wrapText="1"/>
    </xf>
    <xf numFmtId="0" fontId="33" fillId="0" borderId="43" xfId="0" quotePrefix="1" applyFont="1" applyBorder="1" applyAlignment="1">
      <alignment vertical="center" wrapText="1"/>
    </xf>
    <xf numFmtId="176" fontId="33" fillId="0" borderId="45" xfId="0" applyNumberFormat="1" applyFont="1" applyBorder="1" applyAlignment="1">
      <alignment vertical="center" wrapText="1"/>
    </xf>
    <xf numFmtId="176" fontId="33" fillId="0" borderId="12" xfId="0" applyNumberFormat="1" applyFont="1" applyBorder="1" applyAlignment="1">
      <alignment vertical="center" wrapText="1"/>
    </xf>
    <xf numFmtId="176" fontId="33" fillId="0" borderId="1" xfId="0" applyNumberFormat="1" applyFont="1" applyBorder="1" applyAlignment="1">
      <alignment vertical="center" wrapText="1"/>
    </xf>
    <xf numFmtId="176" fontId="33" fillId="0" borderId="14" xfId="0" applyNumberFormat="1" applyFont="1" applyBorder="1" applyAlignment="1">
      <alignment vertical="center" wrapText="1"/>
    </xf>
    <xf numFmtId="10" fontId="36" fillId="0" borderId="43" xfId="0" quotePrefix="1" applyNumberFormat="1" applyFont="1" applyBorder="1" applyAlignment="1">
      <alignment vertical="center" wrapText="1"/>
    </xf>
    <xf numFmtId="10" fontId="36" fillId="0" borderId="43" xfId="0" quotePrefix="1" applyNumberFormat="1" applyFont="1" applyBorder="1" applyAlignment="1">
      <alignment horizontal="left" vertical="center" wrapText="1"/>
    </xf>
    <xf numFmtId="0" fontId="36" fillId="0" borderId="43" xfId="0" quotePrefix="1" applyFont="1" applyBorder="1" applyAlignment="1">
      <alignment horizontal="center" vertical="center" wrapText="1"/>
    </xf>
    <xf numFmtId="0" fontId="36" fillId="0" borderId="43" xfId="0" quotePrefix="1" applyFont="1" applyBorder="1" applyAlignment="1">
      <alignment vertical="center" wrapText="1"/>
    </xf>
    <xf numFmtId="0" fontId="36" fillId="0" borderId="12" xfId="0" quotePrefix="1" applyFont="1" applyBorder="1" applyAlignment="1">
      <alignment vertical="center" wrapText="1"/>
    </xf>
    <xf numFmtId="0" fontId="34" fillId="4" borderId="13" xfId="0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7" fillId="4" borderId="13" xfId="0" quotePrefix="1" applyFont="1" applyFill="1" applyBorder="1" applyAlignment="1">
      <alignment horizontal="center" vertical="center" wrapText="1"/>
    </xf>
    <xf numFmtId="183" fontId="33" fillId="0" borderId="43" xfId="0" quotePrefix="1" applyNumberFormat="1" applyFont="1" applyBorder="1" applyAlignment="1">
      <alignment horizontal="left" vertical="center" wrapText="1"/>
    </xf>
    <xf numFmtId="184" fontId="33" fillId="0" borderId="43" xfId="3" quotePrefix="1" applyNumberFormat="1" applyFont="1" applyBorder="1" applyAlignment="1">
      <alignment vertical="center" wrapText="1"/>
    </xf>
    <xf numFmtId="41" fontId="33" fillId="0" borderId="43" xfId="3" quotePrefix="1" applyFont="1" applyBorder="1" applyAlignment="1">
      <alignment vertical="center" wrapText="1"/>
    </xf>
    <xf numFmtId="10" fontId="33" fillId="0" borderId="43" xfId="0" quotePrefix="1" applyNumberFormat="1" applyFont="1" applyBorder="1" applyAlignment="1">
      <alignment horizontal="center" vertical="center" wrapText="1"/>
    </xf>
    <xf numFmtId="41" fontId="33" fillId="0" borderId="43" xfId="3" quotePrefix="1" applyFont="1" applyBorder="1" applyAlignment="1">
      <alignment horizontal="center" vertical="center" wrapText="1"/>
    </xf>
    <xf numFmtId="0" fontId="36" fillId="0" borderId="38" xfId="0" quotePrefix="1" applyFont="1" applyBorder="1" applyAlignment="1">
      <alignment vertical="center" wrapText="1"/>
    </xf>
    <xf numFmtId="0" fontId="36" fillId="0" borderId="39" xfId="0" quotePrefix="1" applyFont="1" applyBorder="1" applyAlignment="1">
      <alignment horizontal="center" vertical="center" wrapText="1"/>
    </xf>
    <xf numFmtId="0" fontId="36" fillId="0" borderId="47" xfId="0" quotePrefix="1" applyFont="1" applyBorder="1" applyAlignment="1">
      <alignment horizontal="center" vertical="center" wrapText="1"/>
    </xf>
    <xf numFmtId="176" fontId="36" fillId="0" borderId="40" xfId="0" applyNumberFormat="1" applyFont="1" applyBorder="1" applyAlignment="1">
      <alignment vertical="center" wrapText="1"/>
    </xf>
    <xf numFmtId="176" fontId="36" fillId="0" borderId="38" xfId="0" applyNumberFormat="1" applyFont="1" applyBorder="1" applyAlignment="1">
      <alignment vertical="center" wrapText="1"/>
    </xf>
    <xf numFmtId="176" fontId="36" fillId="0" borderId="4" xfId="0" applyNumberFormat="1" applyFont="1" applyBorder="1" applyAlignment="1">
      <alignment vertical="center" wrapText="1"/>
    </xf>
    <xf numFmtId="176" fontId="36" fillId="0" borderId="19" xfId="0" applyNumberFormat="1" applyFont="1" applyBorder="1" applyAlignment="1">
      <alignment vertical="center" wrapText="1"/>
    </xf>
    <xf numFmtId="0" fontId="37" fillId="4" borderId="21" xfId="0" quotePrefix="1" applyFont="1" applyFill="1" applyBorder="1" applyAlignment="1">
      <alignment horizontal="center" vertical="center" wrapText="1"/>
    </xf>
    <xf numFmtId="0" fontId="34" fillId="5" borderId="55" xfId="0" quotePrefix="1" applyFont="1" applyFill="1" applyBorder="1" applyAlignment="1">
      <alignment horizontal="center" vertical="center" wrapText="1"/>
    </xf>
    <xf numFmtId="0" fontId="34" fillId="5" borderId="59" xfId="0" quotePrefix="1" applyFont="1" applyFill="1" applyBorder="1" applyAlignment="1">
      <alignment horizontal="center" vertical="center" wrapText="1"/>
    </xf>
    <xf numFmtId="0" fontId="34" fillId="5" borderId="60" xfId="0" quotePrefix="1" applyFont="1" applyFill="1" applyBorder="1" applyAlignment="1">
      <alignment horizontal="center" vertical="center" wrapText="1"/>
    </xf>
    <xf numFmtId="0" fontId="34" fillId="5" borderId="61" xfId="0" quotePrefix="1" applyFont="1" applyFill="1" applyBorder="1" applyAlignment="1">
      <alignment horizontal="center" vertical="center" wrapText="1"/>
    </xf>
    <xf numFmtId="0" fontId="33" fillId="0" borderId="0" xfId="0" quotePrefix="1" applyFont="1" applyBorder="1" applyAlignment="1">
      <alignment vertical="center"/>
    </xf>
    <xf numFmtId="0" fontId="39" fillId="0" borderId="64" xfId="0" quotePrefix="1" applyFont="1" applyBorder="1" applyAlignment="1">
      <alignment vertical="center"/>
    </xf>
    <xf numFmtId="181" fontId="5" fillId="0" borderId="1" xfId="0" applyNumberFormat="1" applyFont="1" applyBorder="1" applyAlignment="1">
      <alignment vertical="center" wrapText="1"/>
    </xf>
    <xf numFmtId="0" fontId="18" fillId="0" borderId="16" xfId="5" applyFont="1" applyBorder="1" applyAlignment="1">
      <alignment horizontal="center" vertical="center" wrapText="1"/>
    </xf>
    <xf numFmtId="0" fontId="18" fillId="0" borderId="17" xfId="1" applyFont="1" applyBorder="1" applyAlignment="1">
      <alignment vertical="center" wrapText="1"/>
    </xf>
    <xf numFmtId="0" fontId="18" fillId="3" borderId="14" xfId="5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0" borderId="13" xfId="5" applyFont="1" applyBorder="1" applyAlignment="1">
      <alignment horizontal="center" vertical="center" wrapText="1"/>
    </xf>
    <xf numFmtId="0" fontId="18" fillId="0" borderId="18" xfId="5" applyFont="1" applyBorder="1" applyAlignment="1">
      <alignment horizontal="center" vertical="center" wrapText="1"/>
    </xf>
    <xf numFmtId="0" fontId="18" fillId="4" borderId="29" xfId="5" applyFont="1" applyFill="1" applyBorder="1" applyAlignment="1">
      <alignment horizontal="center" vertical="center" wrapText="1"/>
    </xf>
    <xf numFmtId="0" fontId="18" fillId="4" borderId="24" xfId="5" applyFont="1" applyFill="1" applyBorder="1" applyAlignment="1">
      <alignment horizontal="center" vertical="center" wrapText="1"/>
    </xf>
    <xf numFmtId="0" fontId="18" fillId="4" borderId="29" xfId="5" applyFont="1" applyFill="1" applyBorder="1" applyAlignment="1">
      <alignment horizontal="center" vertical="center"/>
    </xf>
    <xf numFmtId="0" fontId="18" fillId="4" borderId="24" xfId="5" applyFont="1" applyFill="1" applyBorder="1" applyAlignment="1">
      <alignment horizontal="center" vertical="center"/>
    </xf>
    <xf numFmtId="179" fontId="18" fillId="4" borderId="28" xfId="5" applyNumberFormat="1" applyFont="1" applyFill="1" applyBorder="1" applyAlignment="1">
      <alignment horizontal="center" vertical="center"/>
    </xf>
    <xf numFmtId="179" fontId="18" fillId="4" borderId="23" xfId="5" applyNumberFormat="1" applyFont="1" applyFill="1" applyBorder="1" applyAlignment="1">
      <alignment horizontal="center" vertical="center"/>
    </xf>
    <xf numFmtId="0" fontId="18" fillId="0" borderId="20" xfId="5" applyFont="1" applyBorder="1" applyAlignment="1">
      <alignment horizontal="center" vertical="center" wrapText="1"/>
    </xf>
    <xf numFmtId="0" fontId="18" fillId="0" borderId="22" xfId="1" applyFont="1" applyBorder="1" applyAlignment="1">
      <alignment vertical="center" wrapText="1"/>
    </xf>
    <xf numFmtId="0" fontId="20" fillId="0" borderId="0" xfId="5" applyFont="1" applyAlignment="1">
      <alignment horizontal="left" vertical="center"/>
    </xf>
    <xf numFmtId="0" fontId="18" fillId="4" borderId="33" xfId="5" applyFont="1" applyFill="1" applyBorder="1" applyAlignment="1">
      <alignment horizontal="center" vertical="center"/>
    </xf>
    <xf numFmtId="0" fontId="18" fillId="4" borderId="32" xfId="5" applyFont="1" applyFill="1" applyBorder="1" applyAlignment="1">
      <alignment horizontal="center" vertical="center"/>
    </xf>
    <xf numFmtId="0" fontId="18" fillId="4" borderId="31" xfId="5" applyFont="1" applyFill="1" applyBorder="1" applyAlignment="1">
      <alignment horizontal="center" vertical="center"/>
    </xf>
    <xf numFmtId="0" fontId="18" fillId="4" borderId="27" xfId="5" applyFont="1" applyFill="1" applyBorder="1" applyAlignment="1">
      <alignment horizontal="center" vertical="center"/>
    </xf>
    <xf numFmtId="0" fontId="18" fillId="4" borderId="26" xfId="5" applyFont="1" applyFill="1" applyBorder="1" applyAlignment="1">
      <alignment horizontal="center" vertical="center"/>
    </xf>
    <xf numFmtId="0" fontId="18" fillId="4" borderId="25" xfId="5" applyFont="1" applyFill="1" applyBorder="1" applyAlignment="1">
      <alignment horizontal="center" vertical="center"/>
    </xf>
    <xf numFmtId="0" fontId="18" fillId="4" borderId="30" xfId="5" applyFont="1" applyFill="1" applyBorder="1" applyAlignment="1">
      <alignment horizontal="center" vertical="center"/>
    </xf>
    <xf numFmtId="0" fontId="17" fillId="4" borderId="30" xfId="1" applyFont="1" applyFill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28" fillId="0" borderId="0" xfId="6" applyFont="1">
      <alignment vertical="center"/>
    </xf>
    <xf numFmtId="0" fontId="26" fillId="0" borderId="7" xfId="5" applyFont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5" fillId="0" borderId="7" xfId="5" applyFont="1" applyBorder="1" applyAlignment="1">
      <alignment horizontal="center" vertical="center"/>
    </xf>
    <xf numFmtId="0" fontId="22" fillId="0" borderId="0" xfId="5" applyFont="1" applyAlignment="1">
      <alignment horizontal="left" vertical="center"/>
    </xf>
    <xf numFmtId="0" fontId="34" fillId="4" borderId="41" xfId="0" quotePrefix="1" applyFont="1" applyFill="1" applyBorder="1" applyAlignment="1">
      <alignment vertical="center" wrapText="1"/>
    </xf>
    <xf numFmtId="0" fontId="34" fillId="4" borderId="39" xfId="0" quotePrefix="1" applyFont="1" applyFill="1" applyBorder="1" applyAlignment="1">
      <alignment vertical="center" wrapText="1"/>
    </xf>
    <xf numFmtId="0" fontId="34" fillId="4" borderId="11" xfId="0" quotePrefix="1" applyFont="1" applyFill="1" applyBorder="1" applyAlignment="1">
      <alignment vertical="center" wrapText="1"/>
    </xf>
    <xf numFmtId="0" fontId="34" fillId="4" borderId="10" xfId="0" quotePrefix="1" applyFont="1" applyFill="1" applyBorder="1" applyAlignment="1">
      <alignment vertical="center" wrapText="1"/>
    </xf>
    <xf numFmtId="0" fontId="34" fillId="4" borderId="9" xfId="0" quotePrefix="1" applyFont="1" applyFill="1" applyBorder="1" applyAlignment="1">
      <alignment horizontal="center" vertical="center" wrapText="1"/>
    </xf>
    <xf numFmtId="0" fontId="34" fillId="4" borderId="44" xfId="0" quotePrefix="1" applyFont="1" applyFill="1" applyBorder="1" applyAlignment="1">
      <alignment vertical="center" wrapText="1"/>
    </xf>
    <xf numFmtId="0" fontId="34" fillId="4" borderId="43" xfId="0" quotePrefix="1" applyFont="1" applyFill="1" applyBorder="1" applyAlignment="1">
      <alignment vertical="center" wrapText="1"/>
    </xf>
    <xf numFmtId="0" fontId="34" fillId="4" borderId="54" xfId="0" quotePrefix="1" applyFont="1" applyFill="1" applyBorder="1" applyAlignment="1">
      <alignment vertical="center" wrapText="1"/>
    </xf>
    <xf numFmtId="0" fontId="34" fillId="4" borderId="2" xfId="0" quotePrefix="1" applyFont="1" applyFill="1" applyBorder="1" applyAlignment="1">
      <alignment vertical="center" wrapText="1"/>
    </xf>
    <xf numFmtId="0" fontId="34" fillId="4" borderId="16" xfId="0" quotePrefix="1" applyFont="1" applyFill="1" applyBorder="1" applyAlignment="1">
      <alignment horizontal="center" vertical="center" wrapText="1"/>
    </xf>
    <xf numFmtId="0" fontId="37" fillId="4" borderId="50" xfId="0" quotePrefix="1" applyFont="1" applyFill="1" applyBorder="1" applyAlignment="1">
      <alignment vertical="center" wrapText="1"/>
    </xf>
    <xf numFmtId="0" fontId="37" fillId="4" borderId="30" xfId="0" quotePrefix="1" applyFont="1" applyFill="1" applyBorder="1" applyAlignment="1">
      <alignment vertical="center" wrapText="1"/>
    </xf>
    <xf numFmtId="0" fontId="37" fillId="4" borderId="51" xfId="0" quotePrefix="1" applyFont="1" applyFill="1" applyBorder="1" applyAlignment="1">
      <alignment horizontal="center" vertical="center" wrapText="1"/>
    </xf>
    <xf numFmtId="0" fontId="37" fillId="4" borderId="14" xfId="0" quotePrefix="1" applyFont="1" applyFill="1" applyBorder="1" applyAlignment="1">
      <alignment vertical="center" wrapText="1"/>
    </xf>
    <xf numFmtId="0" fontId="37" fillId="4" borderId="1" xfId="0" quotePrefix="1" applyFont="1" applyFill="1" applyBorder="1" applyAlignment="1">
      <alignment vertical="center" wrapText="1"/>
    </xf>
    <xf numFmtId="0" fontId="37" fillId="4" borderId="13" xfId="0" quotePrefix="1" applyFont="1" applyFill="1" applyBorder="1" applyAlignment="1">
      <alignment horizontal="center" vertical="center" wrapText="1"/>
    </xf>
    <xf numFmtId="0" fontId="37" fillId="4" borderId="11" xfId="0" quotePrefix="1" applyFont="1" applyFill="1" applyBorder="1" applyAlignment="1">
      <alignment vertical="center" wrapText="1"/>
    </xf>
    <xf numFmtId="0" fontId="37" fillId="4" borderId="10" xfId="0" quotePrefix="1" applyFont="1" applyFill="1" applyBorder="1" applyAlignment="1">
      <alignment vertical="center" wrapText="1"/>
    </xf>
    <xf numFmtId="0" fontId="37" fillId="4" borderId="9" xfId="0" quotePrefix="1" applyFont="1" applyFill="1" applyBorder="1" applyAlignment="1">
      <alignment horizontal="center" vertical="center" wrapText="1"/>
    </xf>
    <xf numFmtId="0" fontId="34" fillId="4" borderId="14" xfId="0" quotePrefix="1" applyFont="1" applyFill="1" applyBorder="1" applyAlignment="1">
      <alignment vertical="center" wrapText="1"/>
    </xf>
    <xf numFmtId="0" fontId="34" fillId="4" borderId="1" xfId="0" quotePrefix="1" applyFont="1" applyFill="1" applyBorder="1" applyAlignment="1">
      <alignment vertical="center" wrapText="1"/>
    </xf>
    <xf numFmtId="0" fontId="34" fillId="4" borderId="13" xfId="0" quotePrefix="1" applyFont="1" applyFill="1" applyBorder="1" applyAlignment="1">
      <alignment horizontal="center" vertical="center" wrapText="1"/>
    </xf>
    <xf numFmtId="0" fontId="38" fillId="4" borderId="14" xfId="0" quotePrefix="1" applyFont="1" applyFill="1" applyBorder="1" applyAlignment="1">
      <alignment vertical="center" wrapText="1"/>
    </xf>
    <xf numFmtId="0" fontId="38" fillId="4" borderId="1" xfId="0" quotePrefix="1" applyFont="1" applyFill="1" applyBorder="1" applyAlignment="1">
      <alignment vertical="center" wrapText="1"/>
    </xf>
    <xf numFmtId="0" fontId="38" fillId="4" borderId="13" xfId="0" quotePrefix="1" applyFont="1" applyFill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0" borderId="63" xfId="0" applyFont="1" applyBorder="1" applyAlignment="1">
      <alignment horizontal="right" vertical="center"/>
    </xf>
    <xf numFmtId="0" fontId="34" fillId="5" borderId="61" xfId="0" quotePrefix="1" applyFont="1" applyFill="1" applyBorder="1" applyAlignment="1">
      <alignment horizontal="center" vertical="center" wrapText="1"/>
    </xf>
    <xf numFmtId="0" fontId="34" fillId="5" borderId="60" xfId="0" quotePrefix="1" applyFont="1" applyFill="1" applyBorder="1" applyAlignment="1">
      <alignment horizontal="center" vertical="center" wrapText="1"/>
    </xf>
    <xf numFmtId="0" fontId="34" fillId="5" borderId="62" xfId="0" quotePrefix="1" applyFont="1" applyFill="1" applyBorder="1" applyAlignment="1">
      <alignment horizontal="center" vertical="center" wrapText="1"/>
    </xf>
    <xf numFmtId="0" fontId="34" fillId="4" borderId="19" xfId="0" quotePrefix="1" applyFont="1" applyFill="1" applyBorder="1" applyAlignment="1">
      <alignment horizontal="distributed" vertical="center" wrapText="1"/>
    </xf>
    <xf numFmtId="0" fontId="34" fillId="4" borderId="14" xfId="0" quotePrefix="1" applyFont="1" applyFill="1" applyBorder="1" applyAlignment="1">
      <alignment horizontal="distributed" vertical="center" wrapText="1"/>
    </xf>
    <xf numFmtId="0" fontId="34" fillId="4" borderId="4" xfId="0" quotePrefix="1" applyFont="1" applyFill="1" applyBorder="1" applyAlignment="1">
      <alignment horizontal="distributed" vertical="center" wrapText="1"/>
    </xf>
    <xf numFmtId="0" fontId="34" fillId="4" borderId="1" xfId="0" quotePrefix="1" applyFont="1" applyFill="1" applyBorder="1" applyAlignment="1">
      <alignment horizontal="distributed" vertical="center" wrapText="1"/>
    </xf>
    <xf numFmtId="0" fontId="36" fillId="0" borderId="39" xfId="0" quotePrefix="1" applyFont="1" applyBorder="1" applyAlignment="1">
      <alignment horizontal="center" vertical="center" wrapText="1"/>
    </xf>
    <xf numFmtId="0" fontId="37" fillId="4" borderId="16" xfId="0" quotePrefix="1" applyFont="1" applyFill="1" applyBorder="1" applyAlignment="1">
      <alignment horizontal="center" vertical="center" wrapText="1"/>
    </xf>
    <xf numFmtId="0" fontId="37" fillId="4" borderId="21" xfId="0" quotePrefix="1" applyFont="1" applyFill="1" applyBorder="1" applyAlignment="1">
      <alignment horizontal="center" vertical="center" wrapText="1"/>
    </xf>
    <xf numFmtId="0" fontId="34" fillId="5" borderId="58" xfId="0" quotePrefix="1" applyFont="1" applyFill="1" applyBorder="1" applyAlignment="1">
      <alignment horizontal="center" vertical="center" wrapText="1"/>
    </xf>
    <xf numFmtId="0" fontId="34" fillId="5" borderId="57" xfId="0" quotePrefix="1" applyFont="1" applyFill="1" applyBorder="1" applyAlignment="1">
      <alignment horizontal="center" vertical="center" wrapText="1"/>
    </xf>
    <xf numFmtId="0" fontId="34" fillId="5" borderId="56" xfId="0" quotePrefix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8">
    <cellStyle name="백분율" xfId="4" builtinId="5"/>
    <cellStyle name="쉼표 [0]" xfId="3" builtinId="6"/>
    <cellStyle name="쉼표 [0] 2" xfId="2"/>
    <cellStyle name="표준" xfId="0" builtinId="0"/>
    <cellStyle name="표준 2 2" xfId="1"/>
    <cellStyle name="표준_군도10호용역변경" xfId="5"/>
    <cellStyle name="표준_실시설계비" xfId="7"/>
    <cellStyle name="표준_정남농협 하나로마트 증축공사(09.0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_EXCEL/ABUT/source/P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50857;&#52384;\&#54252;&#52380;&#49569;&#50864;&#49688;&#47049;\hb\&#49340;&#49328;1&#51648;&#44396;(&#49892;&#49884;)\&#51452;&#44277;&#49688;&#47049;\&#51068;&#50948;&#45824;&#44032;98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WOOK\&#50641;&#49828;&#54252;\hb\&#49340;&#49328;1&#51648;&#44396;(&#49892;&#49884;)\&#51452;&#44277;&#49688;&#47049;\&#51068;&#50948;&#45824;&#44032;98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일위대가"/>
      <sheetName val="조명시설"/>
      <sheetName val="데리네이타현황"/>
      <sheetName val="내역"/>
      <sheetName val="산출근거"/>
      <sheetName val="골재산출"/>
      <sheetName val="입찰안"/>
      <sheetName val="guard(mac)"/>
      <sheetName val="DATA"/>
      <sheetName val="BID"/>
      <sheetName val="공동구수량"/>
      <sheetName val="바닥판"/>
      <sheetName val="입력DATA"/>
      <sheetName val="집계표"/>
      <sheetName val="#REF"/>
      <sheetName val="철근량"/>
      <sheetName val="주beam"/>
      <sheetName val="Sheet1"/>
      <sheetName val="교각1"/>
      <sheetName val="차수공개요"/>
      <sheetName val="대로근거"/>
      <sheetName val="중로근거"/>
      <sheetName val="총괄표"/>
      <sheetName val="96정변2"/>
      <sheetName val="말뚝지지력산정"/>
      <sheetName val="당초"/>
      <sheetName val="식생블럭단위수량"/>
      <sheetName val="노임단가"/>
      <sheetName val="기계경비(시간당)"/>
      <sheetName val="내역서"/>
      <sheetName val="터파기및재료"/>
      <sheetName val="상시"/>
      <sheetName val="지장물C"/>
      <sheetName val="흥양2교토공집계표"/>
      <sheetName val="분석"/>
      <sheetName val="우수받이"/>
      <sheetName val="토목"/>
      <sheetName val="설명서 "/>
      <sheetName val="총수량집계표"/>
      <sheetName val="BOX수량"/>
      <sheetName val="재료집계표"/>
      <sheetName val="일위대가9803"/>
      <sheetName val="총괄내역서"/>
      <sheetName val="신천3호용수로"/>
      <sheetName val="3련 BOX"/>
      <sheetName val="CC16-내역서"/>
      <sheetName val="3BL공동구 수량"/>
      <sheetName val="4.2유효폭의 계산"/>
      <sheetName val="이토변실"/>
      <sheetName val="단위단가"/>
      <sheetName val="교대(A1)"/>
      <sheetName val="단위수량"/>
      <sheetName val="건축공사실행"/>
      <sheetName val="연결관암거"/>
      <sheetName val="가시설수량"/>
      <sheetName val="2공구산출내역"/>
      <sheetName val="식재가격"/>
      <sheetName val="식재총괄"/>
      <sheetName val="일위목록"/>
      <sheetName val="수량산출"/>
      <sheetName val="기초일위"/>
      <sheetName val="시설일위"/>
      <sheetName val="조명일위"/>
      <sheetName val="기본1"/>
      <sheetName val="수정일위대가"/>
      <sheetName val="DATE"/>
      <sheetName val="표지"/>
      <sheetName val="일위대가목차"/>
      <sheetName val="인명부"/>
      <sheetName val="물량표"/>
      <sheetName val="PIPING"/>
      <sheetName val="#3_일위대가목록"/>
      <sheetName val="#2_일위대가목록"/>
      <sheetName val="102역사"/>
      <sheetName val="공사비총괄표"/>
      <sheetName val="6PILE  (돌출)"/>
      <sheetName val="신고조서"/>
      <sheetName val="우수내용"/>
      <sheetName val="H-PILE수량집계"/>
      <sheetName val="품셈TABLE"/>
      <sheetName val="직접공사비"/>
      <sheetName val="재료"/>
      <sheetName val="목차 "/>
      <sheetName val="내역서중"/>
      <sheetName val="부대내역"/>
      <sheetName val="내역서1999.8최종"/>
      <sheetName val="실행"/>
      <sheetName val="예산M11A"/>
      <sheetName val="추가예산"/>
      <sheetName val="입력란"/>
      <sheetName val="97노임단가"/>
      <sheetName val="날개벽"/>
      <sheetName val="97년 추정"/>
      <sheetName val="도로경계단위"/>
      <sheetName val="일위대가1"/>
      <sheetName val="원형1호맨홀토공수량"/>
      <sheetName val="월말"/>
      <sheetName val="INPUT"/>
      <sheetName val="자재단가비교표"/>
      <sheetName val="토공(우물통,기타) "/>
      <sheetName val="1,2공구원가계산서"/>
      <sheetName val="1공구산출내역서"/>
      <sheetName val="일위대가표"/>
      <sheetName val="날개벽수량표"/>
      <sheetName val="발주내역"/>
      <sheetName val="준검 내역서"/>
      <sheetName val="초기화면"/>
      <sheetName val="암거단위"/>
      <sheetName val="찍기"/>
      <sheetName val="골조"/>
      <sheetName val="간접1"/>
      <sheetName val="노임"/>
      <sheetName val="2000년1차"/>
      <sheetName val="2000전체분"/>
      <sheetName val="요율"/>
      <sheetName val="차수"/>
      <sheetName val="조명율표"/>
      <sheetName val="조경일람"/>
      <sheetName val="뚝토공"/>
      <sheetName val="각종양식"/>
      <sheetName val="오동"/>
      <sheetName val="대조"/>
      <sheetName val="나한"/>
      <sheetName val="바닥판의 설계"/>
      <sheetName val="설직재-1"/>
      <sheetName val="중기"/>
      <sheetName val="증감내역서"/>
      <sheetName val="실행철강하도"/>
      <sheetName val="해평견적"/>
      <sheetName val="세골재  T2 변경 현황"/>
      <sheetName val="0.단가"/>
      <sheetName val="CAT_5"/>
      <sheetName val="원가"/>
      <sheetName val="CIVIL4"/>
      <sheetName val="VE절감"/>
      <sheetName val="자재단가"/>
      <sheetName val="건축공사"/>
      <sheetName val="JUCKEYK"/>
      <sheetName val="차액보증"/>
      <sheetName val="구조물터파기수량집계"/>
      <sheetName val="덕전리"/>
      <sheetName val="공정코드"/>
      <sheetName val="간지"/>
      <sheetName val="금액내역서"/>
      <sheetName val="수안보-MBR1"/>
      <sheetName val="전체"/>
      <sheetName val="항목등록"/>
      <sheetName val="일위대가목록"/>
      <sheetName val="자료입력"/>
      <sheetName val="적용토목"/>
      <sheetName val="총괄내역"/>
      <sheetName val="0506생활권구적"/>
      <sheetName val="지급자재"/>
      <sheetName val="세부내역"/>
      <sheetName val="약품공급2"/>
      <sheetName val="COPING"/>
      <sheetName val="단가표"/>
      <sheetName val="CTEMCOST"/>
      <sheetName val="공통가설공사"/>
      <sheetName val="RAMP 단면(R2)"/>
      <sheetName val="램머"/>
      <sheetName val="업무분장"/>
      <sheetName val="재료비"/>
      <sheetName val="포장물량집계"/>
      <sheetName val="4. 주형설계"/>
      <sheetName val="산근"/>
      <sheetName val="단면 (2)"/>
      <sheetName val="8.석축단위(H=1.5M)"/>
      <sheetName val="역T형교대(말뚝기초)"/>
      <sheetName val="I一般比"/>
      <sheetName val="집계표(OPTION)"/>
      <sheetName val="보차도경계석"/>
      <sheetName val="견적단가"/>
      <sheetName val="용수량(생활용수)"/>
      <sheetName val="코드"/>
      <sheetName val="표준차도부연장집계-ASP"/>
      <sheetName val="대림경상68억"/>
      <sheetName val="2.단면가정"/>
      <sheetName val="수우미양가(Vlookup)"/>
      <sheetName val="세부내역서(전기)"/>
      <sheetName val="1호맨홀토공"/>
      <sheetName val="원가서"/>
      <sheetName val="대창(함평)"/>
      <sheetName val="대창(장성)"/>
      <sheetName val="대창(함평)-창열"/>
      <sheetName val="암거 제원표"/>
      <sheetName val="WING3"/>
      <sheetName val="N賃率-職"/>
      <sheetName val="위치조서"/>
      <sheetName val="여과지동"/>
      <sheetName val="기초자료"/>
      <sheetName val="노임이"/>
      <sheetName val="공사비산출내역"/>
      <sheetName val="DB"/>
      <sheetName val="101동"/>
      <sheetName val="단가"/>
      <sheetName val="지중자재단가"/>
      <sheetName val="99총공사내역서"/>
      <sheetName val="토사(PE)"/>
      <sheetName val="PSCbeam설계"/>
      <sheetName val="ABUT수량-A1"/>
      <sheetName val="Macro(전선)"/>
      <sheetName val="갑지(추정)"/>
      <sheetName val="물가자료"/>
      <sheetName val="갑지1"/>
      <sheetName val="내역서 제출"/>
      <sheetName val="기성내역"/>
      <sheetName val="산출내역서"/>
      <sheetName val="수량집"/>
      <sheetName val="H-pile(298x299)"/>
      <sheetName val="H-pile(250x250)"/>
      <sheetName val="참조"/>
      <sheetName val="직노"/>
      <sheetName val="NYS"/>
      <sheetName val="실행내역"/>
      <sheetName val="대비"/>
      <sheetName val="접지수량"/>
      <sheetName val="내역_ver1.0"/>
      <sheetName val="crude.SLAB RE-bar"/>
      <sheetName val="CRUDE RE-bar"/>
      <sheetName val="토목내역서 (도급단가)"/>
      <sheetName val="갑지"/>
      <sheetName val="인수공규격"/>
      <sheetName val="노무비 근거"/>
      <sheetName val="총괄"/>
      <sheetName val="역T형(H=6.0) (2)"/>
      <sheetName val="교각계산"/>
      <sheetName val="계수시트"/>
      <sheetName val="입력변수"/>
      <sheetName val="배수장토목공사비"/>
      <sheetName val="200"/>
      <sheetName val="당진1,2호기전선관설치및접지4차공사내역서-을지"/>
      <sheetName val="가격조사서"/>
      <sheetName val="배수공"/>
      <sheetName val="암거"/>
      <sheetName val="포장공"/>
      <sheetName val="노무비"/>
      <sheetName val="단양 00 아파트-세부내역"/>
      <sheetName val="일위(수원)"/>
      <sheetName val="TYPE-A"/>
      <sheetName val="소요자재명세서"/>
      <sheetName val="노무비명세서"/>
      <sheetName val="건축-물가변동"/>
      <sheetName val="건축기계설비표선정수장"/>
      <sheetName val="지장물_data"/>
      <sheetName val="토적표"/>
      <sheetName val="단가비교표_공통1"/>
      <sheetName val="양식3"/>
      <sheetName val="MAIN"/>
      <sheetName val="연돌일위집계"/>
      <sheetName val="C.배수관공"/>
      <sheetName val="공사착공계"/>
      <sheetName val="원가계산서구조조정"/>
      <sheetName val="봉방동근생"/>
      <sheetName val="소도3교"/>
      <sheetName val="대부예산서"/>
      <sheetName val="CODE"/>
      <sheetName val="기초공"/>
      <sheetName val="MOTOR"/>
      <sheetName val="기둥(원형)"/>
      <sheetName val="관급자재"/>
      <sheetName val="표  지"/>
      <sheetName val="종배수관면벽구"/>
      <sheetName val="종배수관위치조서"/>
      <sheetName val="2000용수잠관-수량집계"/>
      <sheetName val="단가 및 재료비"/>
      <sheetName val="중기사용료산출근거"/>
      <sheetName val="INPUT(덕도방향-시점)"/>
      <sheetName val="1련박스"/>
      <sheetName val="실행대비"/>
      <sheetName val="코드표"/>
      <sheetName val="자료"/>
      <sheetName val="본체"/>
      <sheetName val="간접"/>
      <sheetName val="WORK"/>
      <sheetName val="율촌법률사무소2내역"/>
      <sheetName val="시중노임단가"/>
      <sheetName val="소보"/>
      <sheetName val="포장면적집계"/>
      <sheetName val="MAIN_TABLE"/>
      <sheetName val="FAB별"/>
      <sheetName val="Sheet5"/>
      <sheetName val="을지"/>
      <sheetName val=" 총괄표"/>
      <sheetName val="단가산출"/>
      <sheetName val="교량"/>
      <sheetName val="견적990322"/>
      <sheetName val="건축내역"/>
      <sheetName val="제경비"/>
      <sheetName val="토공 total"/>
      <sheetName val="Customer Databas"/>
      <sheetName val="개인"/>
      <sheetName val="도수로수량산출"/>
      <sheetName val="장비집계"/>
      <sheetName val="단면가정"/>
      <sheetName val="배수내역"/>
      <sheetName val="ATM기초철가"/>
      <sheetName val="중기근거"/>
      <sheetName val="특별땅고르기"/>
      <sheetName val="원형맨홀수량"/>
      <sheetName val="Sheet2"/>
      <sheetName val="Y-WORK"/>
      <sheetName val="맨홀수량"/>
      <sheetName val="내역서적용수량"/>
      <sheetName val="금융비용"/>
      <sheetName val="전체제잡비"/>
      <sheetName val="미드수량"/>
      <sheetName val="유림골조"/>
      <sheetName val="기흥하도용"/>
      <sheetName val="제직재"/>
      <sheetName val="3.하중산정4.지지력"/>
      <sheetName val="참고사항"/>
      <sheetName val="집기손료"/>
      <sheetName val="암거 제원표-1단계"/>
      <sheetName val="시행후면적"/>
      <sheetName val="설계조건"/>
      <sheetName val="상-교대(A1-A2)"/>
      <sheetName val="마산월령동골조물량변경"/>
      <sheetName val="총괄-1"/>
      <sheetName val="분뇨"/>
      <sheetName val="단가일람"/>
      <sheetName val="지질조사"/>
      <sheetName val="수량3"/>
      <sheetName val="실행간접비용"/>
      <sheetName val="제잡비"/>
      <sheetName val="수량산출서"/>
      <sheetName val="빗물받이(910-510-410)"/>
      <sheetName val="우수공"/>
      <sheetName val="단가조사서"/>
      <sheetName val="woo(mac)"/>
      <sheetName val="설치조서"/>
      <sheetName val="Sheet3"/>
      <sheetName val="배수공집계표"/>
      <sheetName val="예정공정표"/>
      <sheetName val="단위중량"/>
      <sheetName val="보도단위"/>
      <sheetName val="일위-1"/>
      <sheetName val="출력X"/>
      <sheetName val="안정계산"/>
      <sheetName val="단면검토"/>
      <sheetName val="전기"/>
      <sheetName val="문학간접"/>
      <sheetName val="보증수수료산출"/>
      <sheetName val="Macro1"/>
      <sheetName val="교수설계"/>
      <sheetName val="연결관수량 (2)"/>
      <sheetName val="사다리"/>
      <sheetName val="철집"/>
      <sheetName val="천방교접속"/>
      <sheetName val="대포2교접속"/>
      <sheetName val="을"/>
      <sheetName val="재료할증"/>
      <sheetName val="신우"/>
      <sheetName val="CON포장수량"/>
      <sheetName val="40총괄"/>
      <sheetName val="40집계"/>
      <sheetName val="날개벽(시점좌측)"/>
      <sheetName val="단가조사"/>
      <sheetName val="수요개발과판매량"/>
      <sheetName val="기타 정보통신공사"/>
      <sheetName val="영창26"/>
      <sheetName val="지점별강우량"/>
      <sheetName val="토공(1)"/>
      <sheetName val="절대지우지말것"/>
      <sheetName val="우각부보강"/>
      <sheetName val="spiral"/>
      <sheetName val="2.건축"/>
      <sheetName val="FORM-0"/>
      <sheetName val="국도접속 차도부수량"/>
      <sheetName val="48전력선로일위"/>
      <sheetName val="8.PILE  (돌출)"/>
      <sheetName val="수량집계표"/>
      <sheetName val="암거날개벽"/>
      <sheetName val="수습"/>
      <sheetName val="직접노무"/>
      <sheetName val="직접재료"/>
      <sheetName val="토공집계표"/>
      <sheetName val="CALCULATION"/>
      <sheetName val="소비자가"/>
      <sheetName val="Sheet1 (2)"/>
      <sheetName val="상수도토공집계표"/>
      <sheetName val="견적서"/>
      <sheetName val="사유서제출현황-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설계조건 "/>
      <sheetName val="PILE "/>
      <sheetName val="6PILE  (돌출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일위대가"/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말뚝지지력산정"/>
      <sheetName val="대로근거"/>
      <sheetName val="중로근거"/>
      <sheetName val="내역서 "/>
      <sheetName val="단가"/>
      <sheetName val="1.설계조건"/>
      <sheetName val="철근단면적"/>
      <sheetName val="Y-WORK"/>
      <sheetName val="터파기및재료"/>
      <sheetName val="전기일위대가"/>
      <sheetName val="Macro(전선)"/>
      <sheetName val="노임이"/>
      <sheetName val="DATA"/>
      <sheetName val="전기"/>
      <sheetName val="전체"/>
      <sheetName val="CODE"/>
      <sheetName val="#REF"/>
      <sheetName val="보온자재단가표"/>
      <sheetName val="입찰안"/>
      <sheetName val="자료"/>
      <sheetName val="COPING"/>
      <sheetName val="교각1"/>
      <sheetName val="기둥(원형)"/>
      <sheetName val="하도금액분계"/>
      <sheetName val="산출근거"/>
      <sheetName val="코드표"/>
      <sheetName val="sw1"/>
      <sheetName val="8.PILE  (돌출)"/>
      <sheetName val="Sheet1"/>
      <sheetName val="일위대가9803"/>
      <sheetName val="일반부표"/>
      <sheetName val="N賃率-職"/>
      <sheetName val="SLAB&quot;1&quot;"/>
      <sheetName val="제직재"/>
      <sheetName val="설직재-1"/>
      <sheetName val="제-노임"/>
      <sheetName val="식생블럭단위수량"/>
      <sheetName val="단면 (2)"/>
      <sheetName val="DATE"/>
      <sheetName val="1,2,3,4,5단위수량"/>
      <sheetName val="토공(우물통,기타) "/>
      <sheetName val="INPUT"/>
      <sheetName val="가도공"/>
      <sheetName val="원형맨홀수량"/>
      <sheetName val="주차구획선수량"/>
      <sheetName val="ABUT수량-A1"/>
      <sheetName val="danga"/>
      <sheetName val="ilch"/>
      <sheetName val="견적990322"/>
      <sheetName val="단면가정"/>
      <sheetName val="합계금액"/>
      <sheetName val="guard(mac)"/>
      <sheetName val="대비"/>
      <sheetName val="WVAL"/>
      <sheetName val="방음벽기초(H=4m)"/>
      <sheetName val="Sheet1 (2)"/>
      <sheetName val="보차도경계석"/>
      <sheetName val="9GNG운반"/>
      <sheetName val="Macro1"/>
      <sheetName val="대전21토목내역서"/>
      <sheetName val="일위대가표"/>
      <sheetName val="데이타"/>
      <sheetName val="Front"/>
      <sheetName val="wall"/>
      <sheetName val="내역서_"/>
      <sheetName val="몰탈재료산출"/>
      <sheetName val="일위대가(가설)"/>
      <sheetName val="노임단가"/>
      <sheetName val="ITEM"/>
      <sheetName val="용산1(해보)"/>
      <sheetName val="1"/>
      <sheetName val="설계조건"/>
      <sheetName val="6PILE  (돌출)"/>
      <sheetName val="원형1호맨홀토공수량"/>
      <sheetName val="본체"/>
      <sheetName val="토목"/>
      <sheetName val="70%"/>
      <sheetName val="송라터널총괄"/>
      <sheetName val="INPUT(덕도방향-시점)"/>
      <sheetName val="참조"/>
      <sheetName val="분석"/>
      <sheetName val="hvac(제어동)"/>
      <sheetName val="우수공"/>
      <sheetName val="총괄표"/>
      <sheetName val="역T형"/>
      <sheetName val="TYPE-A"/>
      <sheetName val="내역서"/>
      <sheetName val="설계예산"/>
      <sheetName val="수량산출"/>
      <sheetName val="hvac내역서(제어동)"/>
      <sheetName val="단위수량"/>
      <sheetName val="자재단가"/>
      <sheetName val="구조물철거타공정이월"/>
      <sheetName val="1.설계기준"/>
      <sheetName val="설계내역서"/>
      <sheetName val="기기리스트"/>
      <sheetName val="W3단면"/>
      <sheetName val="단가산출서1"/>
      <sheetName val="식재총괄"/>
      <sheetName val="을"/>
      <sheetName val="좌측"/>
      <sheetName val="수입"/>
      <sheetName val="조경"/>
      <sheetName val="SILICATE"/>
      <sheetName val="TB-내역서"/>
      <sheetName val="업체별기성내역"/>
      <sheetName val="시설물기초"/>
      <sheetName val="관리,공감"/>
      <sheetName val="노임"/>
      <sheetName val="연령현황"/>
      <sheetName val="3.하중산정4.지지력"/>
      <sheetName val="표지 (2)"/>
      <sheetName val="차액보증"/>
      <sheetName val="물량표S"/>
      <sheetName val="PAINT"/>
      <sheetName val="SUMMARY"/>
      <sheetName val="물량표"/>
      <sheetName val="물량표(신)"/>
      <sheetName val="99노임기준"/>
      <sheetName val="갑지(추정)"/>
      <sheetName val="설명서 "/>
      <sheetName val="총집계"/>
      <sheetName val="금융비용"/>
      <sheetName val="주경기-오배수"/>
      <sheetName val="가중치"/>
      <sheetName val="2호맨홀공제수량"/>
      <sheetName val="토공총괄집계"/>
      <sheetName val="하수급견적대비"/>
      <sheetName val="Total"/>
      <sheetName val="지장물C"/>
      <sheetName val="세목전체"/>
      <sheetName val="20관리비율"/>
      <sheetName val="플랜트 설치"/>
      <sheetName val="찍기"/>
      <sheetName val="정부노임단가"/>
      <sheetName val="견적조건"/>
      <sheetName val="개략"/>
      <sheetName val="WORK"/>
      <sheetName val="금액내역서"/>
      <sheetName val="실행철강하도"/>
      <sheetName val="H-pile(298x299)"/>
      <sheetName val="H-pile(250x250)"/>
      <sheetName val="물가자료"/>
      <sheetName val="개산공사비"/>
      <sheetName val="Sheet2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3BL공동구 수량"/>
      <sheetName val="안산기계장치"/>
      <sheetName val="crude.SLAB RE-bar"/>
      <sheetName val="CRUDE RE-bar"/>
      <sheetName val="TEL"/>
      <sheetName val="뚝토공"/>
      <sheetName val="일위대가(계측기설치)"/>
      <sheetName val="철근량"/>
      <sheetName val="기계경비(시간당)"/>
      <sheetName val="램머"/>
      <sheetName val="갑지"/>
      <sheetName val="산근(PE,300)"/>
      <sheetName val="특2호하천산근"/>
      <sheetName val="특2호부관하천산근"/>
      <sheetName val=" 냉각수펌프"/>
      <sheetName val="정렬"/>
      <sheetName val="Sheet5"/>
      <sheetName val="배수통관(좌)"/>
      <sheetName val="신표지1"/>
      <sheetName val="표  지"/>
      <sheetName val="안정계산"/>
      <sheetName val="단면검토"/>
      <sheetName val="신규 수주분(사용자 정의)"/>
      <sheetName val="DATA2000"/>
      <sheetName val="내력서"/>
      <sheetName val="가로등내역서"/>
      <sheetName val="1.우편집중내역서"/>
      <sheetName val="약품공급2"/>
      <sheetName val="2011.(4)"/>
      <sheetName val="COMPARISON TABLE"/>
      <sheetName val="부대공Ⅱ"/>
      <sheetName val="식재일위대가"/>
      <sheetName val="일위대가1"/>
      <sheetName val="Pier 3"/>
      <sheetName val="토공총괄표"/>
      <sheetName val="BID"/>
      <sheetName val="토목품셈"/>
      <sheetName val="마산방향철근집계"/>
      <sheetName val="진주방향"/>
      <sheetName val="마산방향"/>
      <sheetName val="DATA 입력란"/>
      <sheetName val="CPM챠트"/>
      <sheetName val="한강운반비"/>
      <sheetName val="신우"/>
      <sheetName val="내역및총괄"/>
      <sheetName val="토적계산서"/>
      <sheetName val="2.입력sheet"/>
      <sheetName val="M1"/>
      <sheetName val="슬래브"/>
      <sheetName val="직공비"/>
      <sheetName val="(3.품질관리 시험 총괄표)"/>
      <sheetName val="옥룡잡비"/>
      <sheetName val="※참고자료※"/>
      <sheetName val="원하도급내역서(당초)"/>
      <sheetName val="공통가설"/>
      <sheetName val="견적서"/>
      <sheetName val="손익분석"/>
      <sheetName val="일위대가(건축)"/>
      <sheetName val="전력"/>
      <sheetName val="Sheet3"/>
      <sheetName val="음료실행"/>
      <sheetName val="UEC영화관본공사내역"/>
      <sheetName val="대운산출"/>
      <sheetName val="세부내역"/>
      <sheetName val="소방현물"/>
      <sheetName val="교대(A1)"/>
      <sheetName val="내역"/>
      <sheetName val="총괄내역서"/>
      <sheetName val="현장일반사항"/>
      <sheetName val="수량BOQ"/>
      <sheetName val="공사비예산서(토목분)"/>
      <sheetName val="토량1-1"/>
      <sheetName val="도장수량(하1)"/>
      <sheetName val="주형"/>
      <sheetName val="옹벽"/>
      <sheetName val="절취및터파기"/>
      <sheetName val="거래처등록"/>
      <sheetName val="98수문일위"/>
      <sheetName val="BOX전기내역"/>
      <sheetName val="소운반"/>
      <sheetName val="단가(1)"/>
      <sheetName val="원가계산서"/>
      <sheetName val="날개벽수량표"/>
      <sheetName val="덕전리"/>
      <sheetName val="2000용수잠관-수량집계"/>
      <sheetName val="지급자재"/>
      <sheetName val="조작대(1연)"/>
      <sheetName val="산출내역서집계표"/>
      <sheetName val="토목주소"/>
      <sheetName val="프랜트면허"/>
      <sheetName val="별표 "/>
      <sheetName val="조명율표"/>
      <sheetName val="단가조사-2"/>
      <sheetName val="VE절감"/>
      <sheetName val="COL"/>
      <sheetName val="설계변경원가계산총괄표"/>
      <sheetName val="간지9)"/>
      <sheetName val="7.PILE  (돌출)"/>
      <sheetName val="기안"/>
      <sheetName val="2000년1차"/>
      <sheetName val="2.가정단면"/>
      <sheetName val="수량집계표"/>
      <sheetName val="CON포장수량"/>
      <sheetName val="CONUNIT"/>
      <sheetName val="포장공"/>
      <sheetName val="자재목록"/>
      <sheetName val="입력"/>
      <sheetName val="BOX(1.5X1.5)"/>
      <sheetName val="U-TYPE(1)"/>
      <sheetName val="전선 및 전선관"/>
      <sheetName val="관경별우수관집계"/>
      <sheetName val="공량산출서"/>
      <sheetName val="내역표지"/>
      <sheetName val="총괄"/>
      <sheetName val="건축공사"/>
      <sheetName val="물가시세표"/>
      <sheetName val="시선유도표지집계표"/>
      <sheetName val="설계명세"/>
      <sheetName val="유림골조"/>
      <sheetName val="증감내역서"/>
      <sheetName val="예산작성기준(전기)"/>
      <sheetName val="지주목시비량산출서"/>
      <sheetName val="일반공사"/>
      <sheetName val="웅진교-S2"/>
      <sheetName val="교각계산"/>
      <sheetName val="견적대비"/>
      <sheetName val="단가조사서"/>
      <sheetName val="목차"/>
      <sheetName val="방음벽기초"/>
      <sheetName val="입찰보고"/>
      <sheetName val="PD-5(직선)"/>
      <sheetName val="맨홀수량"/>
      <sheetName val="통합"/>
      <sheetName val="지구단위계획"/>
      <sheetName val="1.2.1 마루높이결정"/>
      <sheetName val="BOILING검토"/>
      <sheetName val="중기일위대가"/>
      <sheetName val="WEON"/>
      <sheetName val="차선도색현황"/>
      <sheetName val="품셈TABLE"/>
      <sheetName val="식재인부"/>
      <sheetName val="원형측구(B-type)"/>
      <sheetName val="o현장경비"/>
      <sheetName val="토목내역"/>
      <sheetName val="관경"/>
      <sheetName val="시행후면적"/>
      <sheetName val="시가지우회도로공내역서"/>
      <sheetName val="각사별공사비분개 "/>
      <sheetName val="기계경비일람"/>
      <sheetName val="1TL종점(1)"/>
      <sheetName val="도로경계블럭연장조서"/>
      <sheetName val="기계시공"/>
      <sheetName val="설계예산서"/>
      <sheetName val="데리네이타현황"/>
      <sheetName val="바닥판(1)"/>
      <sheetName val="법면"/>
      <sheetName val="부대공"/>
      <sheetName val="구조물공"/>
      <sheetName val="토공"/>
      <sheetName val="배수공1"/>
      <sheetName val="토사(PE)"/>
      <sheetName val="포장복구집계"/>
      <sheetName val="상시"/>
      <sheetName val="DIAPHRAGM"/>
      <sheetName val="단가일람"/>
      <sheetName val="단위량당중기"/>
      <sheetName val="P3"/>
      <sheetName val="기초공"/>
      <sheetName val="단가산출"/>
      <sheetName val="MOTOR"/>
      <sheetName val="1062-X방향 "/>
      <sheetName val="부하계산서"/>
      <sheetName val="XL4Poppy"/>
      <sheetName val="기초일위"/>
      <sheetName val="수목단가"/>
      <sheetName val="시설수량표"/>
      <sheetName val="시설일위"/>
      <sheetName val="식재수량표"/>
      <sheetName val="식재일위"/>
      <sheetName val="재집"/>
      <sheetName val="직재"/>
      <sheetName val="costing_CV"/>
      <sheetName val="ITB COST"/>
      <sheetName val="costing_ESDV"/>
      <sheetName val="costing_Misc"/>
      <sheetName val="costing_MOV"/>
      <sheetName val="costing_Press"/>
      <sheetName val="A-4"/>
      <sheetName val="품의"/>
      <sheetName val="전력구구조물산근"/>
      <sheetName val="통영LNG입찰현황"/>
      <sheetName val="대비표"/>
      <sheetName val="상수도공-간지"/>
      <sheetName val="2공구산출내역"/>
      <sheetName val="소업1교"/>
      <sheetName val="수로단위수량"/>
      <sheetName val="용수량(생활용수)"/>
      <sheetName val="개요"/>
      <sheetName val="산근"/>
      <sheetName val="하중"/>
      <sheetName val="지급자재조서"/>
      <sheetName val="단가(반정1교-원주)"/>
      <sheetName val="Sheet10"/>
      <sheetName val="계단"/>
      <sheetName val="실행대비"/>
      <sheetName val="SLIDES"/>
      <sheetName val="종배수관(신)"/>
      <sheetName val="적용단위길이"/>
      <sheetName val="자료입력"/>
      <sheetName val="종배수관면벽신"/>
      <sheetName val="수량산출근거"/>
      <sheetName val="기둥"/>
      <sheetName val="저판(버림100)"/>
      <sheetName val="계화배수"/>
      <sheetName val="1. 설계조건 2.단면가정 3. 하중계산"/>
      <sheetName val="참조M"/>
      <sheetName val="(A)내역서"/>
      <sheetName val="현황산출서"/>
      <sheetName val="공사내역서(을)실행"/>
      <sheetName val="인명부"/>
      <sheetName val="PAD TR보호대기초"/>
      <sheetName val="가로등기초"/>
      <sheetName val="중기사용료산출근거"/>
      <sheetName val="단가 및 재료비"/>
      <sheetName val="변경후-SHEET"/>
      <sheetName val="단가조사"/>
      <sheetName val="ACUNIT"/>
      <sheetName val="노무비계"/>
      <sheetName val="설계기준"/>
      <sheetName val="원가입력"/>
      <sheetName val="ASP"/>
      <sheetName val="&lt;목록&gt;"/>
      <sheetName val="sheeet2"/>
      <sheetName val="단면 _2_"/>
      <sheetName val="spiral"/>
      <sheetName val="기계내역"/>
      <sheetName val="코드"/>
      <sheetName val="간선계산"/>
      <sheetName val="공사현황"/>
      <sheetName val="type-F"/>
      <sheetName val="공사내역"/>
      <sheetName val="대림경상68억"/>
      <sheetName val="예산대비"/>
      <sheetName val="배수공"/>
      <sheetName val="수정내역서"/>
      <sheetName val="날개벽(시점좌측)"/>
      <sheetName val="갑지1"/>
      <sheetName val="자압"/>
      <sheetName val="Baby일위대가"/>
      <sheetName val="1호맨홀토공"/>
      <sheetName val="CTEMCOST"/>
      <sheetName val="현장관리비"/>
      <sheetName val="Model"/>
      <sheetName val="CONSTRUCTION COMPONENT"/>
      <sheetName val="공사비산출내역"/>
      <sheetName val="접속 SLAB,BRACKET 설계"/>
      <sheetName val="2000전체분"/>
      <sheetName val="우수관"/>
      <sheetName val="집계"/>
      <sheetName val="수량산출서 갑지"/>
      <sheetName val="포장물량집계"/>
      <sheetName val="별총"/>
      <sheetName val="BID9697"/>
      <sheetName val="은행"/>
      <sheetName val="Dike for 49T03 &amp; 49T04"/>
      <sheetName val="Dike for 49T02, 05~07, 19 (1)"/>
      <sheetName val="6호기"/>
      <sheetName val="배수내역"/>
      <sheetName val="공내역"/>
      <sheetName val="예상"/>
      <sheetName val="주식"/>
      <sheetName val="기자재비"/>
      <sheetName val="집계표(육상)"/>
      <sheetName val="조건표"/>
      <sheetName val="0226"/>
      <sheetName val="woo(mac)"/>
      <sheetName val="수량집계"/>
      <sheetName val="횡배수관"/>
      <sheetName val="기둥(하중)"/>
      <sheetName val="ENE-CAL 1"/>
      <sheetName val="Sheet15"/>
      <sheetName val="-몰탈콘크리트"/>
      <sheetName val="1_설계조건"/>
      <sheetName val="plan&amp;section_of_foundation"/>
      <sheetName val="working_load_at_the_btm_ft_"/>
      <sheetName val="stability_check"/>
      <sheetName val="design_criteria"/>
      <sheetName val="design_load"/>
      <sheetName val="주요자재집계표"/>
      <sheetName val="날개벽"/>
      <sheetName val="2002년12월"/>
      <sheetName val="맨홀평균높이"/>
      <sheetName val="결과조달"/>
      <sheetName val="상승요인분석"/>
      <sheetName val="유림총괄"/>
      <sheetName val="11.자재단가"/>
      <sheetName val="터널구조물산근"/>
      <sheetName val="설계기준 및 하중계산"/>
      <sheetName val="전차선로 물량표"/>
      <sheetName val="기계경비"/>
      <sheetName val="포장직선구간"/>
      <sheetName val="인천제철"/>
      <sheetName val="산근목록"/>
      <sheetName val="재료"/>
      <sheetName val="대정2공구"/>
      <sheetName val="내역서(전기)"/>
      <sheetName val="공종별수량집계"/>
      <sheetName val="역T형(H=6.0) (2)"/>
      <sheetName val="중기집계"/>
      <sheetName val="슬래브(유곡)"/>
      <sheetName val="입력시트"/>
      <sheetName val="계산서(곡선부)"/>
      <sheetName val="-치수표(곡선부)"/>
      <sheetName val="설정"/>
      <sheetName val="품셈총괄표"/>
      <sheetName val="FOOTING단면력"/>
      <sheetName val="GAEYO"/>
      <sheetName val="SUMDO"/>
      <sheetName val="ENDDO"/>
      <sheetName val="PLDB"/>
      <sheetName val="AAA"/>
      <sheetName val="M-HOUR"/>
      <sheetName val="공기"/>
      <sheetName val="00000"/>
      <sheetName val="추정공사비_산출내역1.xlsx"/>
      <sheetName val="공구"/>
      <sheetName val="우수"/>
      <sheetName val="맨홀수량산출"/>
      <sheetName val="CAL"/>
      <sheetName val="석축"/>
      <sheetName val="수목표준대가"/>
      <sheetName val="공정별 수량산출서"/>
      <sheetName val="일반시방서"/>
      <sheetName val="일위대가(조경)"/>
      <sheetName val="공사원가계산서"/>
      <sheetName val="자재 및 폐기물견적(2008)"/>
      <sheetName val="2000년하반기"/>
      <sheetName val="기초(중마오수)"/>
      <sheetName val="안정검토"/>
      <sheetName val="단면설계"/>
      <sheetName val="주beam"/>
      <sheetName val="평균터파기"/>
      <sheetName val="inter"/>
      <sheetName val="국공유지및사유지"/>
      <sheetName val="준검 내역서"/>
      <sheetName val="내역(전체)"/>
      <sheetName val="가정급수관"/>
      <sheetName val="M_DB"/>
      <sheetName val="TYPE"/>
      <sheetName val="costing_FE"/>
      <sheetName val="공종집계"/>
      <sheetName val="3CHBDC"/>
      <sheetName val="사급자재"/>
      <sheetName val="CAT_5"/>
      <sheetName val="간접비내역-1"/>
      <sheetName val="실행"/>
      <sheetName val="예산내역서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일위대가"/>
      <sheetName val="조명시설"/>
      <sheetName val="실행대비"/>
      <sheetName val="돌담교 상부수량"/>
      <sheetName val="SLAB&quot;1&quot;"/>
      <sheetName val="H-PILE수량집계"/>
      <sheetName val="수량-가로등"/>
      <sheetName val="단가"/>
      <sheetName val="총괄"/>
      <sheetName val="기초단가"/>
      <sheetName val="중기손료"/>
      <sheetName val="말뚝지지력산정"/>
      <sheetName val="산출근거"/>
      <sheetName val="토적표"/>
      <sheetName val="노임이"/>
      <sheetName val="실행철강하도"/>
      <sheetName val="수량산출"/>
      <sheetName val="공사개요"/>
      <sheetName val="산근"/>
      <sheetName val="설계예시"/>
      <sheetName val="일위대가9803"/>
      <sheetName val="설계명세서"/>
      <sheetName val="입력자료"/>
      <sheetName val="내역서1999.8최종"/>
      <sheetName val="내역서 제출"/>
      <sheetName val="1단계"/>
      <sheetName val="우수받이"/>
      <sheetName val="역T형교대(말뚝기초)"/>
      <sheetName val="건축"/>
      <sheetName val="기안"/>
      <sheetName val="용수량(생활용수)"/>
      <sheetName val="해평견적"/>
      <sheetName val="#REF"/>
      <sheetName val="DATE"/>
      <sheetName val="원가계산"/>
      <sheetName val="FILE1"/>
      <sheetName val="입찰안"/>
      <sheetName val="ABUT수량-A1"/>
      <sheetName val="단위수량"/>
      <sheetName val="전기"/>
      <sheetName val="개산공사비"/>
      <sheetName val="제원및배치"/>
      <sheetName val="돌담교_상부수량"/>
      <sheetName val="CON기초"/>
      <sheetName val="SAP_INPUT"/>
      <sheetName val="토목주소"/>
      <sheetName val="가시설수량"/>
      <sheetName val="3BL공동구 수량"/>
      <sheetName val="8.석축단위(H=1.5M)"/>
      <sheetName val="견적단가"/>
      <sheetName val="테이블"/>
      <sheetName val="6PILE  (돌출)"/>
      <sheetName val="6호기"/>
      <sheetName val="CON'C"/>
      <sheetName val="철거산출근거"/>
      <sheetName val="소비자가"/>
      <sheetName val="건축내역"/>
      <sheetName val="자재단가"/>
      <sheetName val="노임단가"/>
      <sheetName val="I一般比"/>
      <sheetName val="건축명"/>
      <sheetName val="기계명"/>
      <sheetName val="전기명"/>
      <sheetName val="토목명"/>
      <sheetName val="Sheet5"/>
      <sheetName val="BID"/>
      <sheetName val="내역"/>
      <sheetName val="8.PILE  (돌출)"/>
      <sheetName val="원가계산서"/>
      <sheetName val="날개벽수량표"/>
      <sheetName val="덕전리"/>
      <sheetName val="설계기준"/>
      <sheetName val="내역1"/>
      <sheetName val="데이타"/>
      <sheetName val="식재인부"/>
      <sheetName val="단중표"/>
      <sheetName val="구체"/>
      <sheetName val="좌측날개벽"/>
      <sheetName val="우측날개벽"/>
      <sheetName val="Sheet3"/>
      <sheetName val="setup"/>
      <sheetName val="연결관암거"/>
      <sheetName val="2공구산출내역"/>
      <sheetName val="식재가격"/>
      <sheetName val="식재총괄"/>
      <sheetName val="일위목록"/>
      <sheetName val="Sheet1"/>
      <sheetName val="교각1"/>
      <sheetName val="단가산출서1"/>
      <sheetName val="바닥판"/>
      <sheetName val="입력DATA"/>
      <sheetName val="총괄내역서"/>
      <sheetName val="신천3호용수로"/>
      <sheetName val="터파기및재료"/>
      <sheetName val="3련 BOX"/>
      <sheetName val="총괄표"/>
      <sheetName val="내역서"/>
      <sheetName val="CC16-내역서"/>
      <sheetName val="4.2유효폭의 계산"/>
      <sheetName val="이토변실"/>
      <sheetName val="단위단가"/>
      <sheetName val="교대(A1)"/>
      <sheetName val="건축공사실행"/>
      <sheetName val="예산명세서"/>
      <sheetName val="자료입력"/>
      <sheetName val="도로"/>
      <sheetName val="방음벽기초"/>
      <sheetName val="INPUT"/>
      <sheetName val="POL6차-PIPING"/>
      <sheetName val="b_balju_cho"/>
      <sheetName val="2호맨홀공제수량"/>
      <sheetName val="2.가정단면"/>
      <sheetName val="사급자재"/>
      <sheetName val="BOX-1510"/>
      <sheetName val="건물철거"/>
      <sheetName val="기타배수구조물깨기-단위수량"/>
      <sheetName val="단가대비표"/>
      <sheetName val="갑지(추정)"/>
      <sheetName val="노무비단가"/>
      <sheetName val="2.토목공사"/>
      <sheetName val="정부노임단가"/>
      <sheetName val="2000전체분"/>
      <sheetName val="2000년1차"/>
      <sheetName val="관급자재대"/>
      <sheetName val="기계경비(시간당)"/>
      <sheetName val="램머"/>
      <sheetName val="청주(철골발주의뢰서)"/>
      <sheetName val="일위대가표"/>
      <sheetName val="실행"/>
      <sheetName val="수목단가"/>
      <sheetName val="시설수량표"/>
      <sheetName val="식재수량표"/>
      <sheetName val="내역표지"/>
      <sheetName val="99노임기준"/>
      <sheetName val="신규보류입력"/>
      <sheetName val="이름정의"/>
      <sheetName val="1.설계조건"/>
      <sheetName val="Macro2"/>
      <sheetName val="설명서 "/>
      <sheetName val="토목"/>
      <sheetName val="년도별노임표"/>
      <sheetName val="중기목록표"/>
      <sheetName val="대림경상68억"/>
      <sheetName val="구조물철거타공정이월"/>
      <sheetName val="골조시행"/>
      <sheetName val="건축계약내역"/>
      <sheetName val="수량산출서"/>
      <sheetName val="대전가오_견출_집계표"/>
      <sheetName val="공사"/>
      <sheetName val="안전장치"/>
      <sheetName val="데리네이타현황"/>
      <sheetName val="맨홀수량"/>
      <sheetName val="수로BOX"/>
      <sheetName val="초"/>
      <sheetName val="가도공"/>
      <sheetName val="토공개요C"/>
      <sheetName val="정공공사"/>
      <sheetName val="공사비 증감 내역서"/>
      <sheetName val="관경별내역서"/>
      <sheetName val="작업입력"/>
      <sheetName val="Macro1"/>
      <sheetName val="노임"/>
      <sheetName val="2003상반기노임기준"/>
      <sheetName val="중기단가LIST"/>
      <sheetName val="산출기준"/>
      <sheetName val="개별직종노임"/>
      <sheetName val="엔지니어링노임"/>
      <sheetName val="종형증설공"/>
      <sheetName val="노임단가 (2)"/>
      <sheetName val="차액보증"/>
      <sheetName val="일반수량"/>
      <sheetName val="Sheet2"/>
      <sheetName val="집수정(600-700)"/>
      <sheetName val="노임,재료비"/>
      <sheetName val="T13(P68~72,78)"/>
      <sheetName val="단가조사서"/>
      <sheetName val="간지"/>
      <sheetName val="철거현황"/>
      <sheetName val="중동공구"/>
      <sheetName val="DATA"/>
      <sheetName val="교각계산"/>
      <sheetName val="문산방향-교대(A2)"/>
      <sheetName val="건축내역서"/>
      <sheetName val="설비내역서"/>
      <sheetName val="전기내역서"/>
      <sheetName val="집계표"/>
      <sheetName val="견적서"/>
      <sheetName val="원가&amp;하도급원가"/>
      <sheetName val="설계설명서"/>
      <sheetName val="실행(ALT1)"/>
      <sheetName val="양식3"/>
      <sheetName val="일위대가목차"/>
      <sheetName val="대비"/>
      <sheetName val="pier-1"/>
      <sheetName val="BOX(1.5X1.5)"/>
      <sheetName val="단면치수"/>
      <sheetName val="수량"/>
      <sheetName val="갑지"/>
      <sheetName val="건축일위"/>
      <sheetName val="그라우팅일위"/>
      <sheetName val="투찰"/>
      <sheetName val="내역을"/>
      <sheetName val="2-1. 경관조명 내역총괄표"/>
      <sheetName val="물가시세"/>
      <sheetName val="단가 및 재료비"/>
      <sheetName val="중기사용료산출근거"/>
      <sheetName val="기본일위"/>
      <sheetName val="표지"/>
      <sheetName val="계단"/>
      <sheetName val=" 상부공통집계(총괄)"/>
      <sheetName val="대창(함평)"/>
      <sheetName val="대창(장성)"/>
      <sheetName val="대창(함평)-창열"/>
      <sheetName val="COPING"/>
      <sheetName val="입력"/>
      <sheetName val="초기화면"/>
      <sheetName val="7.PILE  (돌출)"/>
      <sheetName val="격점수량"/>
      <sheetName val="II손익관리"/>
      <sheetName val="L_RPTB02_01"/>
      <sheetName val="A2"/>
      <sheetName val="개별직종노임단가(2003.9)"/>
      <sheetName val="Total"/>
      <sheetName val="각형맨홀"/>
      <sheetName val="제경비"/>
      <sheetName val="실적"/>
      <sheetName val="입력(K0)"/>
      <sheetName val="장비"/>
      <sheetName val="노무비"/>
      <sheetName val="부속동"/>
      <sheetName val="우수공"/>
      <sheetName val="도급"/>
      <sheetName val="조작대(1연)"/>
      <sheetName val="설계변경총괄표(계산식)"/>
      <sheetName val="가감수량"/>
      <sheetName val="맨홀수량산출"/>
      <sheetName val="날개벽(TYPE2)"/>
      <sheetName val="적용기준"/>
      <sheetName val="대로근거"/>
      <sheetName val="중로근거"/>
      <sheetName val="집계"/>
      <sheetName val="터파기단면도(보도)"/>
      <sheetName val="공사원가계산서"/>
      <sheetName val="도급예산내역서총괄표"/>
      <sheetName val="실행내역(10.13)"/>
      <sheetName val="부대내역"/>
      <sheetName val="토공"/>
      <sheetName val="일위"/>
      <sheetName val="경비_원본"/>
      <sheetName val="산출내역서집계표"/>
      <sheetName val="기본단가표"/>
      <sheetName val="증감내역서"/>
      <sheetName val="HVAC"/>
      <sheetName val="참여현황 (직원)"/>
      <sheetName val="AS포장복구 "/>
      <sheetName val="FAB별"/>
      <sheetName val="N賃率-職"/>
      <sheetName val="운임료"/>
      <sheetName val="공구"/>
      <sheetName val="관로토공"/>
      <sheetName val="준공조서"/>
      <sheetName val="공사준공계"/>
      <sheetName val="준공검사보고서"/>
      <sheetName val="단가산출2"/>
      <sheetName val="기존건물 깨기원단위"/>
      <sheetName val="시장성초안camera"/>
      <sheetName val="토공개요"/>
      <sheetName val="토공(1)"/>
      <sheetName val="산출3-동력"/>
      <sheetName val="산출4-전등"/>
      <sheetName val="Sheet1 (2)"/>
      <sheetName val="대공종"/>
      <sheetName val="원가"/>
      <sheetName val="종배수단위_CON기초"/>
      <sheetName val="시설일위"/>
      <sheetName val="식재일위"/>
      <sheetName val="기본데이타입력"/>
      <sheetName val="보도교산출근거"/>
      <sheetName val="tggwan(mac)"/>
      <sheetName val="EQUIP LIST"/>
      <sheetName val="역T형"/>
      <sheetName val="재료비"/>
      <sheetName val="1구간FRP수량산출"/>
      <sheetName val="2"/>
      <sheetName val="장비종합부표"/>
      <sheetName val="집계표_식재"/>
      <sheetName val="부표"/>
      <sheetName val="공종별자재"/>
      <sheetName val="환경기계공정표 (3)"/>
      <sheetName val="방수"/>
      <sheetName val="포장자재집계표"/>
      <sheetName val="unitpric"/>
      <sheetName val="noyim"/>
      <sheetName val="99노임단가"/>
      <sheetName val="설계내역서"/>
      <sheetName val="준비공"/>
      <sheetName val="목교수량산출"/>
      <sheetName val="물가단가"/>
      <sheetName val="제표일위대가"/>
      <sheetName val="208-238"/>
      <sheetName val="터널굴착단산"/>
      <sheetName val="터널구조물산근"/>
      <sheetName val="COVER"/>
      <sheetName val="철근량 산정"/>
      <sheetName val="구분표"/>
      <sheetName val="원형맨홀수량"/>
      <sheetName val="개거산출내역"/>
      <sheetName val="총 원가계산"/>
      <sheetName val="위생"/>
      <sheetName val="산출2-전력"/>
      <sheetName val="산출9-TRAY"/>
      <sheetName val="DATE2001"/>
      <sheetName val="평가데이터"/>
      <sheetName val="밸브설치"/>
      <sheetName val="Macro(차단기)"/>
      <sheetName val="프랜트면허"/>
      <sheetName val="JUCKEYK"/>
      <sheetName val="Front"/>
      <sheetName val="wall"/>
      <sheetName val="사  업  비  수  지  예  산  서"/>
      <sheetName val="sw1"/>
      <sheetName val="목포방향"/>
      <sheetName val="노무자도장2"/>
      <sheetName val="각사별공사비분개 "/>
      <sheetName val="슬래브 -연속(3경간)"/>
      <sheetName val="배수공수집"/>
      <sheetName val="배수관산출"/>
      <sheetName val="type-F"/>
      <sheetName val="시노501"/>
      <sheetName val="포장집계"/>
      <sheetName val="포장연장"/>
      <sheetName val="빗물받이(910-510-410)"/>
      <sheetName val="견적1"/>
      <sheetName val="장비집계"/>
      <sheetName val="기초자료입력"/>
      <sheetName val="준공정산"/>
      <sheetName val="토사(PE)"/>
      <sheetName val="지수"/>
      <sheetName val="건축공사"/>
      <sheetName val="기계경비"/>
      <sheetName val="우수"/>
      <sheetName val="을지"/>
      <sheetName val="단가비교표"/>
      <sheetName val="전등수량산출"/>
      <sheetName val="교대철근집계"/>
      <sheetName val="단가산출1"/>
      <sheetName val="인제내역"/>
      <sheetName val="1~9 하중계산"/>
      <sheetName val="인부신상자료"/>
      <sheetName val="2000노임기준"/>
      <sheetName val="학습율"/>
      <sheetName val="PL단가산정"/>
      <sheetName val="그림"/>
      <sheetName val="그림2"/>
      <sheetName val="아파트"/>
      <sheetName val="부대시설"/>
      <sheetName val="노.표-조"/>
      <sheetName val="단관데이터"/>
      <sheetName val="이형관데이터"/>
      <sheetName val="입력란"/>
      <sheetName val="97노임단가"/>
      <sheetName val="가설공사비"/>
      <sheetName val="도로구조공사비"/>
      <sheetName val="도로토공공사비"/>
      <sheetName val="여수토공사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일위대가"/>
      <sheetName val="조명시설"/>
      <sheetName val="공구"/>
      <sheetName val="기계경비(시간당)"/>
      <sheetName val="램머"/>
      <sheetName val="장비집계"/>
      <sheetName val="3BL공동구 수량"/>
      <sheetName val="자재집계표"/>
      <sheetName val="Sheet1"/>
      <sheetName val="가중치"/>
      <sheetName val="말뚝지지력산정"/>
      <sheetName val="제-노임"/>
      <sheetName val="제직재"/>
      <sheetName val="용수량(생활용수)"/>
      <sheetName val="#REF"/>
      <sheetName val="신표지1"/>
      <sheetName val="수량산출"/>
      <sheetName val="산출금액내역"/>
      <sheetName val="터파기및재료"/>
      <sheetName val="청천내"/>
      <sheetName val="설비"/>
      <sheetName val="9GNG운반"/>
      <sheetName val="배관배선 단가조사"/>
      <sheetName val="일위대가집계"/>
      <sheetName val="날개벽수량표"/>
      <sheetName val="내역서(전기)"/>
      <sheetName val="DATE"/>
      <sheetName val="총괄"/>
      <sheetName val="집계표"/>
      <sheetName val="조경내역서"/>
      <sheetName val="설계내역서"/>
      <sheetName val="주차구획선수량"/>
      <sheetName val="bid"/>
      <sheetName val="내역"/>
      <sheetName val="빙장비사양"/>
      <sheetName val="평가데이터"/>
      <sheetName val="내역서"/>
      <sheetName val="12호기내역서(건축분)"/>
      <sheetName val="ABUT수량-A1"/>
      <sheetName val="한강운반비"/>
      <sheetName val="일위대가9803"/>
      <sheetName val="단열-자재"/>
      <sheetName val="신우"/>
      <sheetName val="실행철강하도"/>
      <sheetName val="원본(갑지)"/>
      <sheetName val="명세서"/>
      <sheetName val="구천"/>
      <sheetName val="설계예산서"/>
      <sheetName val="경산"/>
      <sheetName val="조명율표"/>
      <sheetName val="철근량"/>
      <sheetName val="자재대"/>
      <sheetName val="요율"/>
      <sheetName val="포장공"/>
      <sheetName val="자료입력"/>
      <sheetName val="범례표"/>
      <sheetName val="일위"/>
      <sheetName val="기계경비"/>
      <sheetName val="현장예산"/>
      <sheetName val="예총"/>
      <sheetName val="2000년1차"/>
      <sheetName val="2000전체분"/>
      <sheetName val="설계서을"/>
      <sheetName val="2공구하도급내역서"/>
      <sheetName val="동원인원"/>
      <sheetName val="수량3"/>
      <sheetName val="3.공통공사대비"/>
      <sheetName val="TOTAL_BOQ"/>
      <sheetName val="품셈집계표"/>
      <sheetName val="자재조사표"/>
      <sheetName val="옹벽일반수량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연결관암거"/>
      <sheetName val="총집계표"/>
      <sheetName val="가압장(토목)"/>
      <sheetName val="우수맨홀공제단위수량"/>
      <sheetName val="공제수량총집계표"/>
      <sheetName val="임금단가"/>
      <sheetName val="Total"/>
      <sheetName val="SANBAISU"/>
      <sheetName val="실행내역"/>
      <sheetName val="설계"/>
      <sheetName val="자재단가"/>
      <sheetName val="Sheet5"/>
      <sheetName val="Sheet3"/>
      <sheetName val="견적"/>
      <sheetName val="연습"/>
      <sheetName val="총투입계"/>
      <sheetName val="입력란"/>
      <sheetName val="97노임단가"/>
      <sheetName val="본선차로수량집계표"/>
      <sheetName val="심사공종"/>
      <sheetName val="3BL공동구_수량"/>
      <sheetName val="안정검토"/>
      <sheetName val="단면설계"/>
      <sheetName val="6PILE  (돌출)"/>
      <sheetName val="공사기본내용입력"/>
      <sheetName val="현장경비"/>
      <sheetName val="방배동내역(리라)"/>
      <sheetName val="건축공사집계표"/>
      <sheetName val="방배동내역 (총괄)"/>
      <sheetName val="부대공사총괄"/>
      <sheetName val="H-PILE수량집계"/>
      <sheetName val="데리네이타현황"/>
      <sheetName val="일반수량"/>
      <sheetName val="원가"/>
      <sheetName val="준검 내역서"/>
      <sheetName val="대창(함평)"/>
      <sheetName val="대창(장성)"/>
      <sheetName val="대창(함평)-창열"/>
      <sheetName val="데이타"/>
      <sheetName val="산출근거"/>
      <sheetName val="9.정착구 보강"/>
      <sheetName val="CTEMCOST"/>
      <sheetName val="대치판정"/>
      <sheetName val="을"/>
      <sheetName val="SG"/>
      <sheetName val="이토변실(A3-LINE)"/>
      <sheetName val="토적표"/>
      <sheetName val="공사개요"/>
      <sheetName val="설계예산"/>
      <sheetName val="WORK"/>
      <sheetName val="내역서단가산출용"/>
      <sheetName val="단가산출"/>
      <sheetName val="T13(P68~72,78)"/>
      <sheetName val="Sheet2"/>
      <sheetName val="토목검측서"/>
      <sheetName val="1차 내역서"/>
      <sheetName val="slurrywall설계가"/>
      <sheetName val="초기화면"/>
      <sheetName val="관급자재"/>
      <sheetName val="환경기계공정표 (3)"/>
      <sheetName val="부하계산서"/>
      <sheetName val="전선 및 전선관"/>
      <sheetName val="파형강관집계"/>
      <sheetName val="노임이"/>
      <sheetName val="증감내역서"/>
      <sheetName val="코드표"/>
      <sheetName val="98수문일위"/>
      <sheetName val="시설물단가표"/>
      <sheetName val="노무비단가표"/>
      <sheetName val="기초자료입력"/>
      <sheetName val="wall"/>
      <sheetName val="품셈"/>
      <sheetName val="인부임"/>
      <sheetName val="원가+내역"/>
      <sheetName val="선정요령"/>
      <sheetName val="시선유도표지집계표"/>
      <sheetName val="70%"/>
      <sheetName val="설계명세서"/>
      <sheetName val="96보완계획7.12"/>
      <sheetName val="중기사용료"/>
      <sheetName val="2002하반기노임기준"/>
      <sheetName val="단가 (2)"/>
      <sheetName val="절대삭제금지"/>
      <sheetName val="갑지"/>
      <sheetName val="INPUT"/>
      <sheetName val="시운전연료"/>
      <sheetName val="노임"/>
      <sheetName val="b_balju"/>
      <sheetName val="수량증감표"/>
      <sheetName val="터파기운반비산출"/>
      <sheetName val="산적토운반비산출"/>
      <sheetName val="적용단가"/>
      <sheetName val="비교1"/>
      <sheetName val="물량표"/>
      <sheetName val="Sheet4"/>
      <sheetName val="구의33고"/>
      <sheetName val="(A)내역서"/>
      <sheetName val="연장및면적(좌측)"/>
      <sheetName val="구조물터파기수량집계"/>
      <sheetName val="배수공 시멘트 및 골재량 산출"/>
      <sheetName val="공량(1월22일)"/>
      <sheetName val="측구터파기공수량집계"/>
      <sheetName val="단면가정"/>
      <sheetName val="설계조건"/>
      <sheetName val="빗물받이(910-510-410)"/>
      <sheetName val="총괄내역서"/>
      <sheetName val="맨홀수량"/>
      <sheetName val="덕전리"/>
      <sheetName val="입찰안"/>
      <sheetName val="할증"/>
      <sheetName val="실행내역서"/>
      <sheetName val="확약서"/>
      <sheetName val="SORCE1"/>
      <sheetName val="물가대비표"/>
      <sheetName val="Sheet2 (2)"/>
      <sheetName val="변경비교-을"/>
      <sheetName val="배수공"/>
      <sheetName val="일위대가표"/>
      <sheetName val="TYPE-A"/>
      <sheetName val="건축내역서 (경제상무실)"/>
      <sheetName val="마산월령동골조물량변경"/>
      <sheetName val="수산(당)"/>
      <sheetName val="을지"/>
      <sheetName val="화설내"/>
      <sheetName val="기초코드"/>
      <sheetName val="danga"/>
      <sheetName val="ilch"/>
      <sheetName val="목차"/>
      <sheetName val="본사공가현황"/>
      <sheetName val="대로근거"/>
      <sheetName val="9811"/>
      <sheetName val="위치조서"/>
      <sheetName val="신호등일위대가"/>
      <sheetName val="흄관기초"/>
      <sheetName val="교대(A1)"/>
      <sheetName val="토사(PE)"/>
      <sheetName val="하조서"/>
      <sheetName val="날개벽"/>
      <sheetName val="현장경상비"/>
      <sheetName val="마산방향"/>
      <sheetName val="진주방향"/>
      <sheetName val="대비"/>
      <sheetName val="database"/>
      <sheetName val="15"/>
      <sheetName val="준공평가"/>
      <sheetName val="98NS-N"/>
      <sheetName val="200"/>
      <sheetName val="몰탈"/>
      <sheetName val="집수정(600-700)"/>
      <sheetName val="설계예시"/>
      <sheetName val="식재인부"/>
      <sheetName val="8.PILE  (돌출)"/>
      <sheetName val="부대내역"/>
      <sheetName val="내역서01"/>
      <sheetName val="1.수인터널"/>
      <sheetName val="기초단가"/>
      <sheetName val="프랜트면허"/>
      <sheetName val="오수주요자재"/>
      <sheetName val="조건"/>
      <sheetName val="DATA 입력란"/>
      <sheetName val="1. 설계조건 2.단면가정 3. 하중계산"/>
      <sheetName val="MAT"/>
      <sheetName val="연도별cash"/>
      <sheetName val="뚝토공"/>
      <sheetName val="중로근거"/>
      <sheetName val="단면 (2)"/>
      <sheetName val="금액내역서"/>
      <sheetName val="용산1(해보)"/>
      <sheetName val="BSD (2)"/>
      <sheetName val="파일의이용"/>
      <sheetName val="VXXXXXX"/>
      <sheetName val="이름정의"/>
      <sheetName val="Macro1"/>
      <sheetName val="원형1호맨홀토공수량"/>
      <sheetName val="내역갑지"/>
      <sheetName val="교각계산"/>
      <sheetName val="우각부보강"/>
      <sheetName val="EACT10"/>
      <sheetName val="수로단위수량"/>
      <sheetName val="실행대비"/>
      <sheetName val="교대철근집계"/>
      <sheetName val="노임단가"/>
      <sheetName val="공사비집계"/>
      <sheetName val="흙쌓기도수로설치현황"/>
      <sheetName val="수목표준대가"/>
      <sheetName val="내역서1999.8최종"/>
      <sheetName val="Sheet1 (2)"/>
      <sheetName val="계양가시설"/>
      <sheetName val="배수철근"/>
      <sheetName val="일위단위"/>
      <sheetName val="고유코드_설계"/>
      <sheetName val="PROJECT BRIEF(EX.NEW)"/>
      <sheetName val="Site Expenses"/>
      <sheetName val="실행견적"/>
      <sheetName val="수입"/>
      <sheetName val="원형맨홀수량"/>
      <sheetName val="추가예산"/>
      <sheetName val="단중표"/>
      <sheetName val="현장관리비참조"/>
      <sheetName val="간지"/>
      <sheetName val="직노"/>
      <sheetName val="COPING"/>
      <sheetName val="교각1"/>
      <sheetName val="다곡2교"/>
      <sheetName val="전기"/>
      <sheetName val="포장복구집계"/>
      <sheetName val="단가조사-2"/>
      <sheetName val="s"/>
      <sheetName val="용역비내역-진짜"/>
      <sheetName val="1000 DB구축 부표"/>
      <sheetName val="Baby일위대가"/>
      <sheetName val="환율CHANGE"/>
      <sheetName val="현금흐름"/>
      <sheetName val="DATA"/>
      <sheetName val="상 부"/>
      <sheetName val="9-1차이내역"/>
      <sheetName val="하수급견적대비"/>
      <sheetName val="단가"/>
      <sheetName val="조경"/>
      <sheetName val="금액"/>
      <sheetName val="시점교대"/>
      <sheetName val="공사비증감"/>
      <sheetName val="PI"/>
      <sheetName val="단위단가"/>
      <sheetName val="간접"/>
      <sheetName val="공사"/>
      <sheetName val="원가계산하도"/>
      <sheetName val="입력자료"/>
      <sheetName val="설내역서 "/>
      <sheetName val="현장소운반"/>
      <sheetName val="관구보호몰탈"/>
      <sheetName val="청 구"/>
      <sheetName val="설계산출기초"/>
      <sheetName val="토목(용인)"/>
      <sheetName val="전기단가조사서"/>
      <sheetName val="공용(현대건설공구)"/>
      <sheetName val="현대건설공구(UNIT)"/>
      <sheetName val="낙석방지수량"/>
      <sheetName val="1차설계변경내역"/>
      <sheetName val="입찰견적보고서"/>
      <sheetName val="관경별내역서"/>
      <sheetName val="수량집계"/>
      <sheetName val="guard(mac)"/>
      <sheetName val="N賃率-職"/>
      <sheetName val="토공(우물통,기타) "/>
      <sheetName val="차액보증"/>
      <sheetName val="계수시트"/>
      <sheetName val="11.1 단면hwp"/>
      <sheetName val="내역표지"/>
      <sheetName val="앵커구조계산"/>
      <sheetName val="공사설명서"/>
      <sheetName val="단양 00 아파트-세부내역"/>
      <sheetName val="기본일위"/>
      <sheetName val="갑지1"/>
      <sheetName val="정부노임단가"/>
      <sheetName val="일위대가_가설_"/>
      <sheetName val="배수통관(좌)"/>
      <sheetName val="INPUT(덕도방향-시점)"/>
      <sheetName val="GI-LIST"/>
      <sheetName val="해평견적"/>
      <sheetName val="건축공사"/>
      <sheetName val="pier-1"/>
      <sheetName val="일반수량총괄집계"/>
      <sheetName val="차선도색-연장,수량(1)"/>
      <sheetName val="배수공 주요자재 집계표"/>
      <sheetName val="관접합및부설"/>
      <sheetName val="산출내역서집계표"/>
      <sheetName val="2호맨홀공제수량"/>
      <sheetName val="물가시세"/>
      <sheetName val="공내역"/>
      <sheetName val="7.PILE  (돌출)"/>
      <sheetName val="사  업  비  수  지  예  산  서"/>
      <sheetName val="기초일위"/>
      <sheetName val="수목단가"/>
      <sheetName val="시설수량표"/>
      <sheetName val="시설일위"/>
      <sheetName val="식재수량표"/>
      <sheetName val="단위수량산출"/>
      <sheetName val="설계내역"/>
      <sheetName val="tggwan(mac)"/>
      <sheetName val="총괄내역"/>
      <sheetName val="내역_FILE"/>
      <sheetName val="도기류"/>
      <sheetName val="건축내역"/>
      <sheetName val="터파기단면도(보도)"/>
      <sheetName val="호프"/>
      <sheetName val="표지"/>
      <sheetName val="노무비"/>
      <sheetName val="재료비단가"/>
      <sheetName val="06 일위대가목록"/>
      <sheetName val="공사현황"/>
      <sheetName val="우수공"/>
      <sheetName val="설계가"/>
      <sheetName val="날개벽(TYPE2)"/>
      <sheetName val="음성방향"/>
      <sheetName val="산출기준자료"/>
      <sheetName val="구역화물"/>
      <sheetName val="시험비"/>
      <sheetName val="일위대가목록"/>
      <sheetName val="단위목록"/>
      <sheetName val="6호기"/>
      <sheetName val="토목주소"/>
      <sheetName val="내역전기"/>
      <sheetName val="감액총괄표"/>
      <sheetName val="세부내역서"/>
      <sheetName val="Customer Databas"/>
      <sheetName val="예가표"/>
      <sheetName val="평내중"/>
      <sheetName val="연결임시"/>
      <sheetName val="공량산출서"/>
      <sheetName val="출장내역"/>
      <sheetName val="인원투입"/>
      <sheetName val="코드"/>
      <sheetName val="총괄서"/>
      <sheetName val="대림경상68억"/>
      <sheetName val="GR"/>
      <sheetName val="토목공사"/>
      <sheetName val="각형맨홀"/>
      <sheetName val="수량집계표"/>
      <sheetName val="탄성1"/>
      <sheetName val="옹벽공 수량집계표"/>
      <sheetName val="지중자재단가"/>
      <sheetName val="날개벽(시점좌측)"/>
      <sheetName val="견적서"/>
      <sheetName val="교사기준면적(중)"/>
      <sheetName val="내역(신례)"/>
      <sheetName val="단가(1)"/>
      <sheetName val="중강당 내역"/>
      <sheetName val="총괄표"/>
      <sheetName val="실행간접비용"/>
      <sheetName val="시점경사로"/>
      <sheetName val="1.설계조건"/>
      <sheetName val="단가조건(02년)"/>
      <sheetName val="수안보-MBR1"/>
      <sheetName val="부대tu"/>
      <sheetName val="(당평)자재"/>
      <sheetName val="당초명세(평)"/>
      <sheetName val="특수선일위대가"/>
      <sheetName val="공사비"/>
      <sheetName val="연도손익"/>
      <sheetName val="회수금"/>
      <sheetName val="대체용지"/>
      <sheetName val="건자이자"/>
      <sheetName val="내부매출원가"/>
      <sheetName val="지구 리스트"/>
      <sheetName val="용지비"/>
      <sheetName val="반포2차"/>
      <sheetName val="첨"/>
      <sheetName val="6공구(당초)"/>
      <sheetName val="1.CB"/>
      <sheetName val="변수"/>
      <sheetName val="역T형교대(말뚝기초)"/>
      <sheetName val="산근"/>
      <sheetName val="1"/>
      <sheetName val="공사품의서"/>
      <sheetName val="수주추정"/>
      <sheetName val="내역서 (2)"/>
      <sheetName val="토공"/>
      <sheetName val="일위대가-1"/>
      <sheetName val="중기사용료산출근거"/>
      <sheetName val="상호참고자료"/>
      <sheetName val="발주처자료입력"/>
      <sheetName val="회사기본자료"/>
      <sheetName val="하자보증자료"/>
      <sheetName val="기술자관련자료"/>
      <sheetName val="효성CB 1P기초"/>
      <sheetName val="조견표"/>
      <sheetName val="전차선로 물량표"/>
      <sheetName val="A-8 PD(도로중앙)"/>
      <sheetName val="직접경비"/>
      <sheetName val="직접인건비"/>
      <sheetName val="플랜트 설치"/>
      <sheetName val="옹벽수량집계"/>
      <sheetName val="05-원가계산"/>
      <sheetName val="슬래브수량"/>
      <sheetName val="인건비"/>
      <sheetName val="포장물량집계"/>
      <sheetName val="남양내역"/>
      <sheetName val="MAIN_TABLE"/>
      <sheetName val="원가서"/>
      <sheetName val="일위대가(1)"/>
      <sheetName val="표지 (2)"/>
      <sheetName val="VII-2현장경비"/>
      <sheetName val="Ⅴ-2.공종별내역"/>
      <sheetName val="가로등내역서"/>
      <sheetName val="4.내진설계"/>
      <sheetName val=" ｹ-ﾌﾞﾙ"/>
      <sheetName val="노임단가 (2)"/>
      <sheetName val="관급자재대"/>
      <sheetName val="단가 및 재료비"/>
      <sheetName val="2_단면가정"/>
      <sheetName val="3BL공동구_수량1"/>
      <sheetName val="3_공통공사대비"/>
      <sheetName val="9_정착구_보강"/>
      <sheetName val="6PILE__(돌출)"/>
      <sheetName val="방배동내역_(총괄)"/>
      <sheetName val="준검_내역서"/>
      <sheetName val="단가_(2)"/>
      <sheetName val="1차_내역서"/>
      <sheetName val="전선_및_전선관"/>
      <sheetName val="배관배선_단가조사"/>
      <sheetName val="환경기계공정표_(3)"/>
      <sheetName val="DATA_입력란"/>
      <sheetName val="1__설계조건_2_단면가정_3__하중계산"/>
      <sheetName val="BSD_(2)"/>
      <sheetName val="배수공_시멘트_및_골재량_산출"/>
      <sheetName val="96보완계획7_12"/>
      <sheetName val="7_PILE__(돌출)"/>
      <sheetName val="8_PILE__(돌출)"/>
      <sheetName val="사__업__비__수__지__예__산__서"/>
      <sheetName val="1.설계기준"/>
      <sheetName val="Y-WORK"/>
      <sheetName val="BJJIN"/>
      <sheetName val="참조"/>
      <sheetName val="제경비율"/>
      <sheetName val="산출내역서"/>
      <sheetName val="공사명입력"/>
      <sheetName val="근로자자료입력"/>
      <sheetName val="참고자료"/>
      <sheetName val="공사비 증감 내역서"/>
      <sheetName val="기둥(원형)"/>
      <sheetName val="참고사항"/>
      <sheetName val="개요"/>
      <sheetName val="1.우편집중내역서"/>
      <sheetName val="일위대가(가설)"/>
      <sheetName val="사각맨홀"/>
      <sheetName val="자재"/>
      <sheetName val="경비_원본"/>
      <sheetName val="포장공자재집계표"/>
      <sheetName val="포장공수량집계표"/>
      <sheetName val="도장수량(하1)"/>
      <sheetName val="주형"/>
      <sheetName val="공비현2"/>
      <sheetName val="도급내역"/>
      <sheetName val="물집"/>
      <sheetName val="도급금액"/>
      <sheetName val="재노경"/>
      <sheetName val="콘크리트타설집계표"/>
      <sheetName val="전 기"/>
      <sheetName val="사통"/>
      <sheetName val="우수"/>
      <sheetName val="입력"/>
      <sheetName val="계림(함평)"/>
      <sheetName val="계림(장성)"/>
      <sheetName val="산수배수"/>
      <sheetName val="보차도경계석"/>
      <sheetName val="구조물공집계"/>
      <sheetName val="상행-교대(A1-A2)"/>
      <sheetName val="건축공사실행"/>
      <sheetName val="입력DATA"/>
      <sheetName val="바닥판"/>
      <sheetName val="집수A"/>
      <sheetName val="내역서적용수량"/>
      <sheetName val="부표총괄"/>
      <sheetName val="갑지(추정)"/>
      <sheetName val="입력시트"/>
      <sheetName val="출력X"/>
      <sheetName val="nys"/>
      <sheetName val="유림골조"/>
      <sheetName val="용역단가"/>
      <sheetName val="120"/>
      <sheetName val="130"/>
      <sheetName val="100"/>
      <sheetName val="101"/>
      <sheetName val="102"/>
      <sheetName val="103"/>
      <sheetName val="106"/>
      <sheetName val="108"/>
      <sheetName val="109"/>
      <sheetName val="131"/>
      <sheetName val="110"/>
      <sheetName val="111"/>
      <sheetName val="114"/>
      <sheetName val="116"/>
      <sheetName val="132"/>
      <sheetName val="140"/>
      <sheetName val="141"/>
      <sheetName val="142"/>
      <sheetName val="143"/>
      <sheetName val="144"/>
      <sheetName val="145"/>
      <sheetName val="146"/>
      <sheetName val="121"/>
      <sheetName val="147"/>
      <sheetName val="148"/>
      <sheetName val="160"/>
      <sheetName val="164"/>
      <sheetName val="Flaer Area"/>
      <sheetName val="123"/>
      <sheetName val="124"/>
      <sheetName val="125"/>
      <sheetName val="126"/>
      <sheetName val="127"/>
      <sheetName val="128"/>
      <sheetName val="129"/>
      <sheetName val="GAEYO"/>
      <sheetName val="공사분석"/>
      <sheetName val="연속벽현황"/>
      <sheetName val="단"/>
      <sheetName val="원유_BANK"/>
      <sheetName val="세금자료"/>
      <sheetName val="1차"/>
      <sheetName val="원하도급내역서(당초)"/>
      <sheetName val="사유서제출현황-2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4.2.1 마루높이 검토"/>
      <sheetName val="시설물기초"/>
      <sheetName val="SLAB&quot;1&quot;"/>
      <sheetName val="중요"/>
      <sheetName val="총내역서"/>
      <sheetName val="List"/>
      <sheetName val="가열로SW"/>
      <sheetName val="99노임단가"/>
      <sheetName val="unitpric"/>
      <sheetName val="noyim"/>
      <sheetName val="03전반노무비"/>
      <sheetName val="하도급 검토"/>
      <sheetName val="3.하중계산"/>
      <sheetName val="보도포장연장조서-표준차도부"/>
      <sheetName val="표준차도부연장조서-ASP"/>
      <sheetName val=" 상부공통집계(총괄)"/>
      <sheetName val="단가조정표"/>
      <sheetName val="순공사비"/>
      <sheetName val="품셈TABLE"/>
      <sheetName val="낙찰표"/>
      <sheetName val="단 box"/>
      <sheetName val="시화점실행"/>
      <sheetName val="해외(원화)"/>
      <sheetName val="설계명세서(종합)"/>
      <sheetName val="소요자재"/>
      <sheetName val="노무산출서"/>
      <sheetName val="건축내역서"/>
      <sheetName val="결과조달"/>
      <sheetName val="옥룡잡비"/>
      <sheetName val="단가산출서(기계)"/>
      <sheetName val="배관단가조사서"/>
      <sheetName val="DB"/>
      <sheetName val="단가비교표_공통1"/>
      <sheetName val="약품공급2"/>
      <sheetName val="접지수량"/>
      <sheetName val="자재테이블"/>
      <sheetName val="2공구산출내역"/>
      <sheetName val="원가계산서"/>
      <sheetName val="여과지동"/>
      <sheetName val="APT"/>
      <sheetName val="울산자동제어"/>
      <sheetName val="단가산출서"/>
      <sheetName val="단위수량"/>
      <sheetName val="I一般比"/>
      <sheetName val="금호"/>
      <sheetName val="J直材4"/>
      <sheetName val="총 원가계산"/>
      <sheetName val="설-원가"/>
      <sheetName val="노면및방향"/>
      <sheetName val="일위목록"/>
      <sheetName val="수량산출서-2"/>
      <sheetName val="CAT_5"/>
      <sheetName val="경영상태"/>
      <sheetName val="setup"/>
      <sheetName val="달서천-대비"/>
      <sheetName val="현장관리비"/>
      <sheetName val="소방"/>
      <sheetName val="공통비(전체)"/>
      <sheetName val="지장물 철거 물량 산출서"/>
      <sheetName val="민감도"/>
      <sheetName val="맨홀수량산출(A-LINE)"/>
      <sheetName val="08-공사비총괄표"/>
      <sheetName val="01-적용기준"/>
      <sheetName val="조명일위"/>
      <sheetName val="도로경계단위"/>
      <sheetName val="음료실행"/>
      <sheetName val="지급(1)"/>
      <sheetName val="단면치수"/>
      <sheetName val="A 견적"/>
      <sheetName val="품종별월계"/>
      <sheetName val="전신환매도율"/>
      <sheetName val="sub"/>
      <sheetName val="예산명세서"/>
      <sheetName val="기계"/>
      <sheetName val="협력업체"/>
      <sheetName val="일위집계표"/>
      <sheetName val="계산서(곡선부)"/>
      <sheetName val="포장재료집계표"/>
      <sheetName val="공정data"/>
      <sheetName val="기존포장깨기"/>
      <sheetName val="석축헐기"/>
      <sheetName val="폐기물"/>
      <sheetName val="45,46"/>
      <sheetName val="ELECTRIC"/>
      <sheetName val="수질정화시설"/>
      <sheetName val="인부노임"/>
      <sheetName val="특별교실"/>
      <sheetName val="안전시설"/>
      <sheetName val="Sheet1_(2)"/>
      <sheetName val="청_구"/>
      <sheetName val="1_수인터널"/>
      <sheetName val="상_부"/>
      <sheetName val="공사비_증감_내역서"/>
      <sheetName val="Sheet2_(2)"/>
      <sheetName val="Customer_Databas"/>
      <sheetName val="PROJECT_BRIEF(EX_NEW)"/>
      <sheetName val="Site_Expenses"/>
      <sheetName val="sst,stl창호"/>
      <sheetName val="역T형"/>
      <sheetName val="ETC"/>
      <sheetName val="A4"/>
      <sheetName val="기안"/>
      <sheetName val="2-1. 경관조명 내역총괄표"/>
      <sheetName val="철근단면적"/>
      <sheetName val="고창방향"/>
      <sheetName val="산근(1)"/>
      <sheetName val="배수공수집"/>
      <sheetName val="전체내역서"/>
      <sheetName val="HRSG SMALL07220"/>
      <sheetName val="기본"/>
      <sheetName val="견적대비표"/>
      <sheetName val="기계경비및산출근거서"/>
      <sheetName val="A4288"/>
      <sheetName val="포장공수량집계"/>
      <sheetName val="일위_파일"/>
      <sheetName val="P4-C"/>
      <sheetName val="J형측구단위수량"/>
      <sheetName val="단위중량"/>
      <sheetName val="산출내역(K2)"/>
      <sheetName val="돌담교 상부수량"/>
      <sheetName val="이음개소"/>
      <sheetName val="집행안"/>
      <sheetName val="7-2"/>
      <sheetName val="중기손료집계(1209)"/>
      <sheetName val="골막이(야매)"/>
      <sheetName val="ⴭⴭⴭⴭⴭ"/>
      <sheetName val="-치수표(곡선부)"/>
      <sheetName val="가계부"/>
      <sheetName val="제품목록"/>
      <sheetName val="매입매출관리"/>
      <sheetName val="우수받이"/>
      <sheetName val="말뚝기초(안정검토)-외측"/>
      <sheetName val="계측제어설비"/>
      <sheetName val="적용(기계)"/>
      <sheetName val="보안등"/>
      <sheetName val="단가목록"/>
      <sheetName val="5수지"/>
      <sheetName val="4차원가계산서"/>
      <sheetName val="수량명세서"/>
      <sheetName val="Sheet22"/>
      <sheetName val="화전내"/>
      <sheetName val="투찰추정"/>
      <sheetName val="토목"/>
      <sheetName val="전기혼잡제경비(45)"/>
      <sheetName val="구조물철거타공정이월"/>
      <sheetName val="관경"/>
      <sheetName val="쇠(1)"/>
      <sheetName val="가격(3)"/>
      <sheetName val="투입비"/>
      <sheetName val="집수정"/>
      <sheetName val="구성비"/>
      <sheetName val="2"/>
      <sheetName val="견적대비"/>
      <sheetName val="토공정보"/>
      <sheetName val="관로토공"/>
      <sheetName val="1-1평균터파기고(1)"/>
      <sheetName val="본체"/>
      <sheetName val="법면단"/>
      <sheetName val="영동(D)"/>
      <sheetName val="코스모공장 (어음)"/>
      <sheetName val="단가조사표"/>
      <sheetName val="설계내역서(기계)"/>
      <sheetName val="3"/>
      <sheetName val="4"/>
      <sheetName val="6"/>
      <sheetName val="가로등설치"/>
      <sheetName val="제잡비"/>
      <sheetName val="설계기준"/>
      <sheetName val="내역1"/>
      <sheetName val="99노임기준"/>
      <sheetName val="단가대비표"/>
      <sheetName val="1.3.1절점좌표"/>
      <sheetName val="1.1설계기준"/>
      <sheetName val="몰탈재료산출"/>
      <sheetName val="공통가설"/>
      <sheetName val="횡배수관집현황(2공구)"/>
      <sheetName val="가도공"/>
      <sheetName val="공사비_NDE"/>
      <sheetName val="기자재비"/>
      <sheetName val="수토공단위당"/>
      <sheetName val="예산"/>
      <sheetName val="99총공사내역서"/>
      <sheetName val="교대(A1-A2)"/>
      <sheetName val="화해(함평)"/>
      <sheetName val="화해(장성)"/>
      <sheetName val="중기손료"/>
      <sheetName val="97년 추정"/>
      <sheetName val="인건비 "/>
      <sheetName val="미드수량"/>
      <sheetName val="아파트 내역"/>
      <sheetName val="6차2회변경내역서"/>
      <sheetName val="난방방식분류"/>
      <sheetName val="공사정보입력"/>
      <sheetName val="설비내역서"/>
      <sheetName val="전기내역서"/>
      <sheetName val="약전설비"/>
      <sheetName val="원가계산"/>
      <sheetName val="별표 "/>
      <sheetName val="앵커설치(590)"/>
      <sheetName val="inputdata"/>
      <sheetName val="자재 집계표"/>
      <sheetName val="금속및금속창호"/>
      <sheetName val="도급"/>
      <sheetName val="pier(각형)"/>
      <sheetName val="공통가설(기준안)"/>
      <sheetName val="기초자료"/>
      <sheetName val="이름"/>
      <sheetName val="급여표"/>
      <sheetName val="직원투입계획"/>
      <sheetName val="소방사항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view="pageBreakPreview" zoomScale="55" zoomScaleSheetLayoutView="55" workbookViewId="0">
      <selection activeCell="F19" sqref="F19"/>
    </sheetView>
  </sheetViews>
  <sheetFormatPr defaultRowHeight="13.5"/>
  <cols>
    <col min="1" max="1" width="4.25" style="15" customWidth="1"/>
    <col min="2" max="2" width="11.5" style="15" customWidth="1"/>
    <col min="3" max="3" width="26.5" style="15" customWidth="1"/>
    <col min="4" max="4" width="37" style="15" customWidth="1"/>
    <col min="5" max="5" width="5.625" style="15" customWidth="1"/>
    <col min="6" max="6" width="30.75" style="15" bestFit="1" customWidth="1"/>
    <col min="7" max="7" width="28.5" style="15" bestFit="1" customWidth="1"/>
    <col min="8" max="8" width="30.75" style="15" bestFit="1" customWidth="1"/>
    <col min="9" max="9" width="26.5" style="15" customWidth="1"/>
    <col min="10" max="10" width="27.5" style="15" customWidth="1"/>
    <col min="11" max="11" width="25.625" style="15" hidden="1" customWidth="1"/>
    <col min="12" max="13" width="25.625" style="15" customWidth="1"/>
    <col min="14" max="14" width="43.125" style="15" customWidth="1"/>
    <col min="15" max="15" width="13.375" style="15" customWidth="1"/>
    <col min="16" max="16" width="26.125" style="17" customWidth="1"/>
    <col min="17" max="17" width="28.5" style="16" customWidth="1"/>
    <col min="18" max="18" width="21.375" style="15" customWidth="1"/>
    <col min="19" max="250" width="9" style="15"/>
    <col min="251" max="255" width="4.25" style="15" customWidth="1"/>
    <col min="256" max="256" width="15.625" style="15" customWidth="1"/>
    <col min="257" max="257" width="36.875" style="15" customWidth="1"/>
    <col min="258" max="258" width="5.625" style="15" customWidth="1"/>
    <col min="259" max="262" width="28.625" style="15" customWidth="1"/>
    <col min="263" max="263" width="6.625" style="15" customWidth="1"/>
    <col min="264" max="264" width="22.625" style="15" customWidth="1"/>
    <col min="265" max="265" width="28.625" style="15" customWidth="1"/>
    <col min="266" max="266" width="25.125" style="15" customWidth="1"/>
    <col min="267" max="267" width="1.875" style="15" customWidth="1"/>
    <col min="268" max="269" width="8.625" style="15" customWidth="1"/>
    <col min="270" max="270" width="13.375" style="15" customWidth="1"/>
    <col min="271" max="271" width="8" style="15" customWidth="1"/>
    <col min="272" max="272" width="30.875" style="15" customWidth="1"/>
    <col min="273" max="273" width="28.5" style="15" customWidth="1"/>
    <col min="274" max="274" width="21.375" style="15" customWidth="1"/>
    <col min="275" max="506" width="9" style="15"/>
    <col min="507" max="511" width="4.25" style="15" customWidth="1"/>
    <col min="512" max="512" width="15.625" style="15" customWidth="1"/>
    <col min="513" max="513" width="36.875" style="15" customWidth="1"/>
    <col min="514" max="514" width="5.625" style="15" customWidth="1"/>
    <col min="515" max="518" width="28.625" style="15" customWidth="1"/>
    <col min="519" max="519" width="6.625" style="15" customWidth="1"/>
    <col min="520" max="520" width="22.625" style="15" customWidth="1"/>
    <col min="521" max="521" width="28.625" style="15" customWidth="1"/>
    <col min="522" max="522" width="25.125" style="15" customWidth="1"/>
    <col min="523" max="523" width="1.875" style="15" customWidth="1"/>
    <col min="524" max="525" width="8.625" style="15" customWidth="1"/>
    <col min="526" max="526" width="13.375" style="15" customWidth="1"/>
    <col min="527" max="527" width="8" style="15" customWidth="1"/>
    <col min="528" max="528" width="30.875" style="15" customWidth="1"/>
    <col min="529" max="529" width="28.5" style="15" customWidth="1"/>
    <col min="530" max="530" width="21.375" style="15" customWidth="1"/>
    <col min="531" max="762" width="9" style="15"/>
    <col min="763" max="767" width="4.25" style="15" customWidth="1"/>
    <col min="768" max="768" width="15.625" style="15" customWidth="1"/>
    <col min="769" max="769" width="36.875" style="15" customWidth="1"/>
    <col min="770" max="770" width="5.625" style="15" customWidth="1"/>
    <col min="771" max="774" width="28.625" style="15" customWidth="1"/>
    <col min="775" max="775" width="6.625" style="15" customWidth="1"/>
    <col min="776" max="776" width="22.625" style="15" customWidth="1"/>
    <col min="777" max="777" width="28.625" style="15" customWidth="1"/>
    <col min="778" max="778" width="25.125" style="15" customWidth="1"/>
    <col min="779" max="779" width="1.875" style="15" customWidth="1"/>
    <col min="780" max="781" width="8.625" style="15" customWidth="1"/>
    <col min="782" max="782" width="13.375" style="15" customWidth="1"/>
    <col min="783" max="783" width="8" style="15" customWidth="1"/>
    <col min="784" max="784" width="30.875" style="15" customWidth="1"/>
    <col min="785" max="785" width="28.5" style="15" customWidth="1"/>
    <col min="786" max="786" width="21.375" style="15" customWidth="1"/>
    <col min="787" max="1018" width="9" style="15"/>
    <col min="1019" max="1023" width="4.25" style="15" customWidth="1"/>
    <col min="1024" max="1024" width="15.625" style="15" customWidth="1"/>
    <col min="1025" max="1025" width="36.875" style="15" customWidth="1"/>
    <col min="1026" max="1026" width="5.625" style="15" customWidth="1"/>
    <col min="1027" max="1030" width="28.625" style="15" customWidth="1"/>
    <col min="1031" max="1031" width="6.625" style="15" customWidth="1"/>
    <col min="1032" max="1032" width="22.625" style="15" customWidth="1"/>
    <col min="1033" max="1033" width="28.625" style="15" customWidth="1"/>
    <col min="1034" max="1034" width="25.125" style="15" customWidth="1"/>
    <col min="1035" max="1035" width="1.875" style="15" customWidth="1"/>
    <col min="1036" max="1037" width="8.625" style="15" customWidth="1"/>
    <col min="1038" max="1038" width="13.375" style="15" customWidth="1"/>
    <col min="1039" max="1039" width="8" style="15" customWidth="1"/>
    <col min="1040" max="1040" width="30.875" style="15" customWidth="1"/>
    <col min="1041" max="1041" width="28.5" style="15" customWidth="1"/>
    <col min="1042" max="1042" width="21.375" style="15" customWidth="1"/>
    <col min="1043" max="1274" width="9" style="15"/>
    <col min="1275" max="1279" width="4.25" style="15" customWidth="1"/>
    <col min="1280" max="1280" width="15.625" style="15" customWidth="1"/>
    <col min="1281" max="1281" width="36.875" style="15" customWidth="1"/>
    <col min="1282" max="1282" width="5.625" style="15" customWidth="1"/>
    <col min="1283" max="1286" width="28.625" style="15" customWidth="1"/>
    <col min="1287" max="1287" width="6.625" style="15" customWidth="1"/>
    <col min="1288" max="1288" width="22.625" style="15" customWidth="1"/>
    <col min="1289" max="1289" width="28.625" style="15" customWidth="1"/>
    <col min="1290" max="1290" width="25.125" style="15" customWidth="1"/>
    <col min="1291" max="1291" width="1.875" style="15" customWidth="1"/>
    <col min="1292" max="1293" width="8.625" style="15" customWidth="1"/>
    <col min="1294" max="1294" width="13.375" style="15" customWidth="1"/>
    <col min="1295" max="1295" width="8" style="15" customWidth="1"/>
    <col min="1296" max="1296" width="30.875" style="15" customWidth="1"/>
    <col min="1297" max="1297" width="28.5" style="15" customWidth="1"/>
    <col min="1298" max="1298" width="21.375" style="15" customWidth="1"/>
    <col min="1299" max="1530" width="9" style="15"/>
    <col min="1531" max="1535" width="4.25" style="15" customWidth="1"/>
    <col min="1536" max="1536" width="15.625" style="15" customWidth="1"/>
    <col min="1537" max="1537" width="36.875" style="15" customWidth="1"/>
    <col min="1538" max="1538" width="5.625" style="15" customWidth="1"/>
    <col min="1539" max="1542" width="28.625" style="15" customWidth="1"/>
    <col min="1543" max="1543" width="6.625" style="15" customWidth="1"/>
    <col min="1544" max="1544" width="22.625" style="15" customWidth="1"/>
    <col min="1545" max="1545" width="28.625" style="15" customWidth="1"/>
    <col min="1546" max="1546" width="25.125" style="15" customWidth="1"/>
    <col min="1547" max="1547" width="1.875" style="15" customWidth="1"/>
    <col min="1548" max="1549" width="8.625" style="15" customWidth="1"/>
    <col min="1550" max="1550" width="13.375" style="15" customWidth="1"/>
    <col min="1551" max="1551" width="8" style="15" customWidth="1"/>
    <col min="1552" max="1552" width="30.875" style="15" customWidth="1"/>
    <col min="1553" max="1553" width="28.5" style="15" customWidth="1"/>
    <col min="1554" max="1554" width="21.375" style="15" customWidth="1"/>
    <col min="1555" max="1786" width="9" style="15"/>
    <col min="1787" max="1791" width="4.25" style="15" customWidth="1"/>
    <col min="1792" max="1792" width="15.625" style="15" customWidth="1"/>
    <col min="1793" max="1793" width="36.875" style="15" customWidth="1"/>
    <col min="1794" max="1794" width="5.625" style="15" customWidth="1"/>
    <col min="1795" max="1798" width="28.625" style="15" customWidth="1"/>
    <col min="1799" max="1799" width="6.625" style="15" customWidth="1"/>
    <col min="1800" max="1800" width="22.625" style="15" customWidth="1"/>
    <col min="1801" max="1801" width="28.625" style="15" customWidth="1"/>
    <col min="1802" max="1802" width="25.125" style="15" customWidth="1"/>
    <col min="1803" max="1803" width="1.875" style="15" customWidth="1"/>
    <col min="1804" max="1805" width="8.625" style="15" customWidth="1"/>
    <col min="1806" max="1806" width="13.375" style="15" customWidth="1"/>
    <col min="1807" max="1807" width="8" style="15" customWidth="1"/>
    <col min="1808" max="1808" width="30.875" style="15" customWidth="1"/>
    <col min="1809" max="1809" width="28.5" style="15" customWidth="1"/>
    <col min="1810" max="1810" width="21.375" style="15" customWidth="1"/>
    <col min="1811" max="2042" width="9" style="15"/>
    <col min="2043" max="2047" width="4.25" style="15" customWidth="1"/>
    <col min="2048" max="2048" width="15.625" style="15" customWidth="1"/>
    <col min="2049" max="2049" width="36.875" style="15" customWidth="1"/>
    <col min="2050" max="2050" width="5.625" style="15" customWidth="1"/>
    <col min="2051" max="2054" width="28.625" style="15" customWidth="1"/>
    <col min="2055" max="2055" width="6.625" style="15" customWidth="1"/>
    <col min="2056" max="2056" width="22.625" style="15" customWidth="1"/>
    <col min="2057" max="2057" width="28.625" style="15" customWidth="1"/>
    <col min="2058" max="2058" width="25.125" style="15" customWidth="1"/>
    <col min="2059" max="2059" width="1.875" style="15" customWidth="1"/>
    <col min="2060" max="2061" width="8.625" style="15" customWidth="1"/>
    <col min="2062" max="2062" width="13.375" style="15" customWidth="1"/>
    <col min="2063" max="2063" width="8" style="15" customWidth="1"/>
    <col min="2064" max="2064" width="30.875" style="15" customWidth="1"/>
    <col min="2065" max="2065" width="28.5" style="15" customWidth="1"/>
    <col min="2066" max="2066" width="21.375" style="15" customWidth="1"/>
    <col min="2067" max="2298" width="9" style="15"/>
    <col min="2299" max="2303" width="4.25" style="15" customWidth="1"/>
    <col min="2304" max="2304" width="15.625" style="15" customWidth="1"/>
    <col min="2305" max="2305" width="36.875" style="15" customWidth="1"/>
    <col min="2306" max="2306" width="5.625" style="15" customWidth="1"/>
    <col min="2307" max="2310" width="28.625" style="15" customWidth="1"/>
    <col min="2311" max="2311" width="6.625" style="15" customWidth="1"/>
    <col min="2312" max="2312" width="22.625" style="15" customWidth="1"/>
    <col min="2313" max="2313" width="28.625" style="15" customWidth="1"/>
    <col min="2314" max="2314" width="25.125" style="15" customWidth="1"/>
    <col min="2315" max="2315" width="1.875" style="15" customWidth="1"/>
    <col min="2316" max="2317" width="8.625" style="15" customWidth="1"/>
    <col min="2318" max="2318" width="13.375" style="15" customWidth="1"/>
    <col min="2319" max="2319" width="8" style="15" customWidth="1"/>
    <col min="2320" max="2320" width="30.875" style="15" customWidth="1"/>
    <col min="2321" max="2321" width="28.5" style="15" customWidth="1"/>
    <col min="2322" max="2322" width="21.375" style="15" customWidth="1"/>
    <col min="2323" max="2554" width="9" style="15"/>
    <col min="2555" max="2559" width="4.25" style="15" customWidth="1"/>
    <col min="2560" max="2560" width="15.625" style="15" customWidth="1"/>
    <col min="2561" max="2561" width="36.875" style="15" customWidth="1"/>
    <col min="2562" max="2562" width="5.625" style="15" customWidth="1"/>
    <col min="2563" max="2566" width="28.625" style="15" customWidth="1"/>
    <col min="2567" max="2567" width="6.625" style="15" customWidth="1"/>
    <col min="2568" max="2568" width="22.625" style="15" customWidth="1"/>
    <col min="2569" max="2569" width="28.625" style="15" customWidth="1"/>
    <col min="2570" max="2570" width="25.125" style="15" customWidth="1"/>
    <col min="2571" max="2571" width="1.875" style="15" customWidth="1"/>
    <col min="2572" max="2573" width="8.625" style="15" customWidth="1"/>
    <col min="2574" max="2574" width="13.375" style="15" customWidth="1"/>
    <col min="2575" max="2575" width="8" style="15" customWidth="1"/>
    <col min="2576" max="2576" width="30.875" style="15" customWidth="1"/>
    <col min="2577" max="2577" width="28.5" style="15" customWidth="1"/>
    <col min="2578" max="2578" width="21.375" style="15" customWidth="1"/>
    <col min="2579" max="2810" width="9" style="15"/>
    <col min="2811" max="2815" width="4.25" style="15" customWidth="1"/>
    <col min="2816" max="2816" width="15.625" style="15" customWidth="1"/>
    <col min="2817" max="2817" width="36.875" style="15" customWidth="1"/>
    <col min="2818" max="2818" width="5.625" style="15" customWidth="1"/>
    <col min="2819" max="2822" width="28.625" style="15" customWidth="1"/>
    <col min="2823" max="2823" width="6.625" style="15" customWidth="1"/>
    <col min="2824" max="2824" width="22.625" style="15" customWidth="1"/>
    <col min="2825" max="2825" width="28.625" style="15" customWidth="1"/>
    <col min="2826" max="2826" width="25.125" style="15" customWidth="1"/>
    <col min="2827" max="2827" width="1.875" style="15" customWidth="1"/>
    <col min="2828" max="2829" width="8.625" style="15" customWidth="1"/>
    <col min="2830" max="2830" width="13.375" style="15" customWidth="1"/>
    <col min="2831" max="2831" width="8" style="15" customWidth="1"/>
    <col min="2832" max="2832" width="30.875" style="15" customWidth="1"/>
    <col min="2833" max="2833" width="28.5" style="15" customWidth="1"/>
    <col min="2834" max="2834" width="21.375" style="15" customWidth="1"/>
    <col min="2835" max="3066" width="9" style="15"/>
    <col min="3067" max="3071" width="4.25" style="15" customWidth="1"/>
    <col min="3072" max="3072" width="15.625" style="15" customWidth="1"/>
    <col min="3073" max="3073" width="36.875" style="15" customWidth="1"/>
    <col min="3074" max="3074" width="5.625" style="15" customWidth="1"/>
    <col min="3075" max="3078" width="28.625" style="15" customWidth="1"/>
    <col min="3079" max="3079" width="6.625" style="15" customWidth="1"/>
    <col min="3080" max="3080" width="22.625" style="15" customWidth="1"/>
    <col min="3081" max="3081" width="28.625" style="15" customWidth="1"/>
    <col min="3082" max="3082" width="25.125" style="15" customWidth="1"/>
    <col min="3083" max="3083" width="1.875" style="15" customWidth="1"/>
    <col min="3084" max="3085" width="8.625" style="15" customWidth="1"/>
    <col min="3086" max="3086" width="13.375" style="15" customWidth="1"/>
    <col min="3087" max="3087" width="8" style="15" customWidth="1"/>
    <col min="3088" max="3088" width="30.875" style="15" customWidth="1"/>
    <col min="3089" max="3089" width="28.5" style="15" customWidth="1"/>
    <col min="3090" max="3090" width="21.375" style="15" customWidth="1"/>
    <col min="3091" max="3322" width="9" style="15"/>
    <col min="3323" max="3327" width="4.25" style="15" customWidth="1"/>
    <col min="3328" max="3328" width="15.625" style="15" customWidth="1"/>
    <col min="3329" max="3329" width="36.875" style="15" customWidth="1"/>
    <col min="3330" max="3330" width="5.625" style="15" customWidth="1"/>
    <col min="3331" max="3334" width="28.625" style="15" customWidth="1"/>
    <col min="3335" max="3335" width="6.625" style="15" customWidth="1"/>
    <col min="3336" max="3336" width="22.625" style="15" customWidth="1"/>
    <col min="3337" max="3337" width="28.625" style="15" customWidth="1"/>
    <col min="3338" max="3338" width="25.125" style="15" customWidth="1"/>
    <col min="3339" max="3339" width="1.875" style="15" customWidth="1"/>
    <col min="3340" max="3341" width="8.625" style="15" customWidth="1"/>
    <col min="3342" max="3342" width="13.375" style="15" customWidth="1"/>
    <col min="3343" max="3343" width="8" style="15" customWidth="1"/>
    <col min="3344" max="3344" width="30.875" style="15" customWidth="1"/>
    <col min="3345" max="3345" width="28.5" style="15" customWidth="1"/>
    <col min="3346" max="3346" width="21.375" style="15" customWidth="1"/>
    <col min="3347" max="3578" width="9" style="15"/>
    <col min="3579" max="3583" width="4.25" style="15" customWidth="1"/>
    <col min="3584" max="3584" width="15.625" style="15" customWidth="1"/>
    <col min="3585" max="3585" width="36.875" style="15" customWidth="1"/>
    <col min="3586" max="3586" width="5.625" style="15" customWidth="1"/>
    <col min="3587" max="3590" width="28.625" style="15" customWidth="1"/>
    <col min="3591" max="3591" width="6.625" style="15" customWidth="1"/>
    <col min="3592" max="3592" width="22.625" style="15" customWidth="1"/>
    <col min="3593" max="3593" width="28.625" style="15" customWidth="1"/>
    <col min="3594" max="3594" width="25.125" style="15" customWidth="1"/>
    <col min="3595" max="3595" width="1.875" style="15" customWidth="1"/>
    <col min="3596" max="3597" width="8.625" style="15" customWidth="1"/>
    <col min="3598" max="3598" width="13.375" style="15" customWidth="1"/>
    <col min="3599" max="3599" width="8" style="15" customWidth="1"/>
    <col min="3600" max="3600" width="30.875" style="15" customWidth="1"/>
    <col min="3601" max="3601" width="28.5" style="15" customWidth="1"/>
    <col min="3602" max="3602" width="21.375" style="15" customWidth="1"/>
    <col min="3603" max="3834" width="9" style="15"/>
    <col min="3835" max="3839" width="4.25" style="15" customWidth="1"/>
    <col min="3840" max="3840" width="15.625" style="15" customWidth="1"/>
    <col min="3841" max="3841" width="36.875" style="15" customWidth="1"/>
    <col min="3842" max="3842" width="5.625" style="15" customWidth="1"/>
    <col min="3843" max="3846" width="28.625" style="15" customWidth="1"/>
    <col min="3847" max="3847" width="6.625" style="15" customWidth="1"/>
    <col min="3848" max="3848" width="22.625" style="15" customWidth="1"/>
    <col min="3849" max="3849" width="28.625" style="15" customWidth="1"/>
    <col min="3850" max="3850" width="25.125" style="15" customWidth="1"/>
    <col min="3851" max="3851" width="1.875" style="15" customWidth="1"/>
    <col min="3852" max="3853" width="8.625" style="15" customWidth="1"/>
    <col min="3854" max="3854" width="13.375" style="15" customWidth="1"/>
    <col min="3855" max="3855" width="8" style="15" customWidth="1"/>
    <col min="3856" max="3856" width="30.875" style="15" customWidth="1"/>
    <col min="3857" max="3857" width="28.5" style="15" customWidth="1"/>
    <col min="3858" max="3858" width="21.375" style="15" customWidth="1"/>
    <col min="3859" max="4090" width="9" style="15"/>
    <col min="4091" max="4095" width="4.25" style="15" customWidth="1"/>
    <col min="4096" max="4096" width="15.625" style="15" customWidth="1"/>
    <col min="4097" max="4097" width="36.875" style="15" customWidth="1"/>
    <col min="4098" max="4098" width="5.625" style="15" customWidth="1"/>
    <col min="4099" max="4102" width="28.625" style="15" customWidth="1"/>
    <col min="4103" max="4103" width="6.625" style="15" customWidth="1"/>
    <col min="4104" max="4104" width="22.625" style="15" customWidth="1"/>
    <col min="4105" max="4105" width="28.625" style="15" customWidth="1"/>
    <col min="4106" max="4106" width="25.125" style="15" customWidth="1"/>
    <col min="4107" max="4107" width="1.875" style="15" customWidth="1"/>
    <col min="4108" max="4109" width="8.625" style="15" customWidth="1"/>
    <col min="4110" max="4110" width="13.375" style="15" customWidth="1"/>
    <col min="4111" max="4111" width="8" style="15" customWidth="1"/>
    <col min="4112" max="4112" width="30.875" style="15" customWidth="1"/>
    <col min="4113" max="4113" width="28.5" style="15" customWidth="1"/>
    <col min="4114" max="4114" width="21.375" style="15" customWidth="1"/>
    <col min="4115" max="4346" width="9" style="15"/>
    <col min="4347" max="4351" width="4.25" style="15" customWidth="1"/>
    <col min="4352" max="4352" width="15.625" style="15" customWidth="1"/>
    <col min="4353" max="4353" width="36.875" style="15" customWidth="1"/>
    <col min="4354" max="4354" width="5.625" style="15" customWidth="1"/>
    <col min="4355" max="4358" width="28.625" style="15" customWidth="1"/>
    <col min="4359" max="4359" width="6.625" style="15" customWidth="1"/>
    <col min="4360" max="4360" width="22.625" style="15" customWidth="1"/>
    <col min="4361" max="4361" width="28.625" style="15" customWidth="1"/>
    <col min="4362" max="4362" width="25.125" style="15" customWidth="1"/>
    <col min="4363" max="4363" width="1.875" style="15" customWidth="1"/>
    <col min="4364" max="4365" width="8.625" style="15" customWidth="1"/>
    <col min="4366" max="4366" width="13.375" style="15" customWidth="1"/>
    <col min="4367" max="4367" width="8" style="15" customWidth="1"/>
    <col min="4368" max="4368" width="30.875" style="15" customWidth="1"/>
    <col min="4369" max="4369" width="28.5" style="15" customWidth="1"/>
    <col min="4370" max="4370" width="21.375" style="15" customWidth="1"/>
    <col min="4371" max="4602" width="9" style="15"/>
    <col min="4603" max="4607" width="4.25" style="15" customWidth="1"/>
    <col min="4608" max="4608" width="15.625" style="15" customWidth="1"/>
    <col min="4609" max="4609" width="36.875" style="15" customWidth="1"/>
    <col min="4610" max="4610" width="5.625" style="15" customWidth="1"/>
    <col min="4611" max="4614" width="28.625" style="15" customWidth="1"/>
    <col min="4615" max="4615" width="6.625" style="15" customWidth="1"/>
    <col min="4616" max="4616" width="22.625" style="15" customWidth="1"/>
    <col min="4617" max="4617" width="28.625" style="15" customWidth="1"/>
    <col min="4618" max="4618" width="25.125" style="15" customWidth="1"/>
    <col min="4619" max="4619" width="1.875" style="15" customWidth="1"/>
    <col min="4620" max="4621" width="8.625" style="15" customWidth="1"/>
    <col min="4622" max="4622" width="13.375" style="15" customWidth="1"/>
    <col min="4623" max="4623" width="8" style="15" customWidth="1"/>
    <col min="4624" max="4624" width="30.875" style="15" customWidth="1"/>
    <col min="4625" max="4625" width="28.5" style="15" customWidth="1"/>
    <col min="4626" max="4626" width="21.375" style="15" customWidth="1"/>
    <col min="4627" max="4858" width="9" style="15"/>
    <col min="4859" max="4863" width="4.25" style="15" customWidth="1"/>
    <col min="4864" max="4864" width="15.625" style="15" customWidth="1"/>
    <col min="4865" max="4865" width="36.875" style="15" customWidth="1"/>
    <col min="4866" max="4866" width="5.625" style="15" customWidth="1"/>
    <col min="4867" max="4870" width="28.625" style="15" customWidth="1"/>
    <col min="4871" max="4871" width="6.625" style="15" customWidth="1"/>
    <col min="4872" max="4872" width="22.625" style="15" customWidth="1"/>
    <col min="4873" max="4873" width="28.625" style="15" customWidth="1"/>
    <col min="4874" max="4874" width="25.125" style="15" customWidth="1"/>
    <col min="4875" max="4875" width="1.875" style="15" customWidth="1"/>
    <col min="4876" max="4877" width="8.625" style="15" customWidth="1"/>
    <col min="4878" max="4878" width="13.375" style="15" customWidth="1"/>
    <col min="4879" max="4879" width="8" style="15" customWidth="1"/>
    <col min="4880" max="4880" width="30.875" style="15" customWidth="1"/>
    <col min="4881" max="4881" width="28.5" style="15" customWidth="1"/>
    <col min="4882" max="4882" width="21.375" style="15" customWidth="1"/>
    <col min="4883" max="5114" width="9" style="15"/>
    <col min="5115" max="5119" width="4.25" style="15" customWidth="1"/>
    <col min="5120" max="5120" width="15.625" style="15" customWidth="1"/>
    <col min="5121" max="5121" width="36.875" style="15" customWidth="1"/>
    <col min="5122" max="5122" width="5.625" style="15" customWidth="1"/>
    <col min="5123" max="5126" width="28.625" style="15" customWidth="1"/>
    <col min="5127" max="5127" width="6.625" style="15" customWidth="1"/>
    <col min="5128" max="5128" width="22.625" style="15" customWidth="1"/>
    <col min="5129" max="5129" width="28.625" style="15" customWidth="1"/>
    <col min="5130" max="5130" width="25.125" style="15" customWidth="1"/>
    <col min="5131" max="5131" width="1.875" style="15" customWidth="1"/>
    <col min="5132" max="5133" width="8.625" style="15" customWidth="1"/>
    <col min="5134" max="5134" width="13.375" style="15" customWidth="1"/>
    <col min="5135" max="5135" width="8" style="15" customWidth="1"/>
    <col min="5136" max="5136" width="30.875" style="15" customWidth="1"/>
    <col min="5137" max="5137" width="28.5" style="15" customWidth="1"/>
    <col min="5138" max="5138" width="21.375" style="15" customWidth="1"/>
    <col min="5139" max="5370" width="9" style="15"/>
    <col min="5371" max="5375" width="4.25" style="15" customWidth="1"/>
    <col min="5376" max="5376" width="15.625" style="15" customWidth="1"/>
    <col min="5377" max="5377" width="36.875" style="15" customWidth="1"/>
    <col min="5378" max="5378" width="5.625" style="15" customWidth="1"/>
    <col min="5379" max="5382" width="28.625" style="15" customWidth="1"/>
    <col min="5383" max="5383" width="6.625" style="15" customWidth="1"/>
    <col min="5384" max="5384" width="22.625" style="15" customWidth="1"/>
    <col min="5385" max="5385" width="28.625" style="15" customWidth="1"/>
    <col min="5386" max="5386" width="25.125" style="15" customWidth="1"/>
    <col min="5387" max="5387" width="1.875" style="15" customWidth="1"/>
    <col min="5388" max="5389" width="8.625" style="15" customWidth="1"/>
    <col min="5390" max="5390" width="13.375" style="15" customWidth="1"/>
    <col min="5391" max="5391" width="8" style="15" customWidth="1"/>
    <col min="5392" max="5392" width="30.875" style="15" customWidth="1"/>
    <col min="5393" max="5393" width="28.5" style="15" customWidth="1"/>
    <col min="5394" max="5394" width="21.375" style="15" customWidth="1"/>
    <col min="5395" max="5626" width="9" style="15"/>
    <col min="5627" max="5631" width="4.25" style="15" customWidth="1"/>
    <col min="5632" max="5632" width="15.625" style="15" customWidth="1"/>
    <col min="5633" max="5633" width="36.875" style="15" customWidth="1"/>
    <col min="5634" max="5634" width="5.625" style="15" customWidth="1"/>
    <col min="5635" max="5638" width="28.625" style="15" customWidth="1"/>
    <col min="5639" max="5639" width="6.625" style="15" customWidth="1"/>
    <col min="5640" max="5640" width="22.625" style="15" customWidth="1"/>
    <col min="5641" max="5641" width="28.625" style="15" customWidth="1"/>
    <col min="5642" max="5642" width="25.125" style="15" customWidth="1"/>
    <col min="5643" max="5643" width="1.875" style="15" customWidth="1"/>
    <col min="5644" max="5645" width="8.625" style="15" customWidth="1"/>
    <col min="5646" max="5646" width="13.375" style="15" customWidth="1"/>
    <col min="5647" max="5647" width="8" style="15" customWidth="1"/>
    <col min="5648" max="5648" width="30.875" style="15" customWidth="1"/>
    <col min="5649" max="5649" width="28.5" style="15" customWidth="1"/>
    <col min="5650" max="5650" width="21.375" style="15" customWidth="1"/>
    <col min="5651" max="5882" width="9" style="15"/>
    <col min="5883" max="5887" width="4.25" style="15" customWidth="1"/>
    <col min="5888" max="5888" width="15.625" style="15" customWidth="1"/>
    <col min="5889" max="5889" width="36.875" style="15" customWidth="1"/>
    <col min="5890" max="5890" width="5.625" style="15" customWidth="1"/>
    <col min="5891" max="5894" width="28.625" style="15" customWidth="1"/>
    <col min="5895" max="5895" width="6.625" style="15" customWidth="1"/>
    <col min="5896" max="5896" width="22.625" style="15" customWidth="1"/>
    <col min="5897" max="5897" width="28.625" style="15" customWidth="1"/>
    <col min="5898" max="5898" width="25.125" style="15" customWidth="1"/>
    <col min="5899" max="5899" width="1.875" style="15" customWidth="1"/>
    <col min="5900" max="5901" width="8.625" style="15" customWidth="1"/>
    <col min="5902" max="5902" width="13.375" style="15" customWidth="1"/>
    <col min="5903" max="5903" width="8" style="15" customWidth="1"/>
    <col min="5904" max="5904" width="30.875" style="15" customWidth="1"/>
    <col min="5905" max="5905" width="28.5" style="15" customWidth="1"/>
    <col min="5906" max="5906" width="21.375" style="15" customWidth="1"/>
    <col min="5907" max="6138" width="9" style="15"/>
    <col min="6139" max="6143" width="4.25" style="15" customWidth="1"/>
    <col min="6144" max="6144" width="15.625" style="15" customWidth="1"/>
    <col min="6145" max="6145" width="36.875" style="15" customWidth="1"/>
    <col min="6146" max="6146" width="5.625" style="15" customWidth="1"/>
    <col min="6147" max="6150" width="28.625" style="15" customWidth="1"/>
    <col min="6151" max="6151" width="6.625" style="15" customWidth="1"/>
    <col min="6152" max="6152" width="22.625" style="15" customWidth="1"/>
    <col min="6153" max="6153" width="28.625" style="15" customWidth="1"/>
    <col min="6154" max="6154" width="25.125" style="15" customWidth="1"/>
    <col min="6155" max="6155" width="1.875" style="15" customWidth="1"/>
    <col min="6156" max="6157" width="8.625" style="15" customWidth="1"/>
    <col min="6158" max="6158" width="13.375" style="15" customWidth="1"/>
    <col min="6159" max="6159" width="8" style="15" customWidth="1"/>
    <col min="6160" max="6160" width="30.875" style="15" customWidth="1"/>
    <col min="6161" max="6161" width="28.5" style="15" customWidth="1"/>
    <col min="6162" max="6162" width="21.375" style="15" customWidth="1"/>
    <col min="6163" max="6394" width="9" style="15"/>
    <col min="6395" max="6399" width="4.25" style="15" customWidth="1"/>
    <col min="6400" max="6400" width="15.625" style="15" customWidth="1"/>
    <col min="6401" max="6401" width="36.875" style="15" customWidth="1"/>
    <col min="6402" max="6402" width="5.625" style="15" customWidth="1"/>
    <col min="6403" max="6406" width="28.625" style="15" customWidth="1"/>
    <col min="6407" max="6407" width="6.625" style="15" customWidth="1"/>
    <col min="6408" max="6408" width="22.625" style="15" customWidth="1"/>
    <col min="6409" max="6409" width="28.625" style="15" customWidth="1"/>
    <col min="6410" max="6410" width="25.125" style="15" customWidth="1"/>
    <col min="6411" max="6411" width="1.875" style="15" customWidth="1"/>
    <col min="6412" max="6413" width="8.625" style="15" customWidth="1"/>
    <col min="6414" max="6414" width="13.375" style="15" customWidth="1"/>
    <col min="6415" max="6415" width="8" style="15" customWidth="1"/>
    <col min="6416" max="6416" width="30.875" style="15" customWidth="1"/>
    <col min="6417" max="6417" width="28.5" style="15" customWidth="1"/>
    <col min="6418" max="6418" width="21.375" style="15" customWidth="1"/>
    <col min="6419" max="6650" width="9" style="15"/>
    <col min="6651" max="6655" width="4.25" style="15" customWidth="1"/>
    <col min="6656" max="6656" width="15.625" style="15" customWidth="1"/>
    <col min="6657" max="6657" width="36.875" style="15" customWidth="1"/>
    <col min="6658" max="6658" width="5.625" style="15" customWidth="1"/>
    <col min="6659" max="6662" width="28.625" style="15" customWidth="1"/>
    <col min="6663" max="6663" width="6.625" style="15" customWidth="1"/>
    <col min="6664" max="6664" width="22.625" style="15" customWidth="1"/>
    <col min="6665" max="6665" width="28.625" style="15" customWidth="1"/>
    <col min="6666" max="6666" width="25.125" style="15" customWidth="1"/>
    <col min="6667" max="6667" width="1.875" style="15" customWidth="1"/>
    <col min="6668" max="6669" width="8.625" style="15" customWidth="1"/>
    <col min="6670" max="6670" width="13.375" style="15" customWidth="1"/>
    <col min="6671" max="6671" width="8" style="15" customWidth="1"/>
    <col min="6672" max="6672" width="30.875" style="15" customWidth="1"/>
    <col min="6673" max="6673" width="28.5" style="15" customWidth="1"/>
    <col min="6674" max="6674" width="21.375" style="15" customWidth="1"/>
    <col min="6675" max="6906" width="9" style="15"/>
    <col min="6907" max="6911" width="4.25" style="15" customWidth="1"/>
    <col min="6912" max="6912" width="15.625" style="15" customWidth="1"/>
    <col min="6913" max="6913" width="36.875" style="15" customWidth="1"/>
    <col min="6914" max="6914" width="5.625" style="15" customWidth="1"/>
    <col min="6915" max="6918" width="28.625" style="15" customWidth="1"/>
    <col min="6919" max="6919" width="6.625" style="15" customWidth="1"/>
    <col min="6920" max="6920" width="22.625" style="15" customWidth="1"/>
    <col min="6921" max="6921" width="28.625" style="15" customWidth="1"/>
    <col min="6922" max="6922" width="25.125" style="15" customWidth="1"/>
    <col min="6923" max="6923" width="1.875" style="15" customWidth="1"/>
    <col min="6924" max="6925" width="8.625" style="15" customWidth="1"/>
    <col min="6926" max="6926" width="13.375" style="15" customWidth="1"/>
    <col min="6927" max="6927" width="8" style="15" customWidth="1"/>
    <col min="6928" max="6928" width="30.875" style="15" customWidth="1"/>
    <col min="6929" max="6929" width="28.5" style="15" customWidth="1"/>
    <col min="6930" max="6930" width="21.375" style="15" customWidth="1"/>
    <col min="6931" max="7162" width="9" style="15"/>
    <col min="7163" max="7167" width="4.25" style="15" customWidth="1"/>
    <col min="7168" max="7168" width="15.625" style="15" customWidth="1"/>
    <col min="7169" max="7169" width="36.875" style="15" customWidth="1"/>
    <col min="7170" max="7170" width="5.625" style="15" customWidth="1"/>
    <col min="7171" max="7174" width="28.625" style="15" customWidth="1"/>
    <col min="7175" max="7175" width="6.625" style="15" customWidth="1"/>
    <col min="7176" max="7176" width="22.625" style="15" customWidth="1"/>
    <col min="7177" max="7177" width="28.625" style="15" customWidth="1"/>
    <col min="7178" max="7178" width="25.125" style="15" customWidth="1"/>
    <col min="7179" max="7179" width="1.875" style="15" customWidth="1"/>
    <col min="7180" max="7181" width="8.625" style="15" customWidth="1"/>
    <col min="7182" max="7182" width="13.375" style="15" customWidth="1"/>
    <col min="7183" max="7183" width="8" style="15" customWidth="1"/>
    <col min="7184" max="7184" width="30.875" style="15" customWidth="1"/>
    <col min="7185" max="7185" width="28.5" style="15" customWidth="1"/>
    <col min="7186" max="7186" width="21.375" style="15" customWidth="1"/>
    <col min="7187" max="7418" width="9" style="15"/>
    <col min="7419" max="7423" width="4.25" style="15" customWidth="1"/>
    <col min="7424" max="7424" width="15.625" style="15" customWidth="1"/>
    <col min="7425" max="7425" width="36.875" style="15" customWidth="1"/>
    <col min="7426" max="7426" width="5.625" style="15" customWidth="1"/>
    <col min="7427" max="7430" width="28.625" style="15" customWidth="1"/>
    <col min="7431" max="7431" width="6.625" style="15" customWidth="1"/>
    <col min="7432" max="7432" width="22.625" style="15" customWidth="1"/>
    <col min="7433" max="7433" width="28.625" style="15" customWidth="1"/>
    <col min="7434" max="7434" width="25.125" style="15" customWidth="1"/>
    <col min="7435" max="7435" width="1.875" style="15" customWidth="1"/>
    <col min="7436" max="7437" width="8.625" style="15" customWidth="1"/>
    <col min="7438" max="7438" width="13.375" style="15" customWidth="1"/>
    <col min="7439" max="7439" width="8" style="15" customWidth="1"/>
    <col min="7440" max="7440" width="30.875" style="15" customWidth="1"/>
    <col min="7441" max="7441" width="28.5" style="15" customWidth="1"/>
    <col min="7442" max="7442" width="21.375" style="15" customWidth="1"/>
    <col min="7443" max="7674" width="9" style="15"/>
    <col min="7675" max="7679" width="4.25" style="15" customWidth="1"/>
    <col min="7680" max="7680" width="15.625" style="15" customWidth="1"/>
    <col min="7681" max="7681" width="36.875" style="15" customWidth="1"/>
    <col min="7682" max="7682" width="5.625" style="15" customWidth="1"/>
    <col min="7683" max="7686" width="28.625" style="15" customWidth="1"/>
    <col min="7687" max="7687" width="6.625" style="15" customWidth="1"/>
    <col min="7688" max="7688" width="22.625" style="15" customWidth="1"/>
    <col min="7689" max="7689" width="28.625" style="15" customWidth="1"/>
    <col min="7690" max="7690" width="25.125" style="15" customWidth="1"/>
    <col min="7691" max="7691" width="1.875" style="15" customWidth="1"/>
    <col min="7692" max="7693" width="8.625" style="15" customWidth="1"/>
    <col min="7694" max="7694" width="13.375" style="15" customWidth="1"/>
    <col min="7695" max="7695" width="8" style="15" customWidth="1"/>
    <col min="7696" max="7696" width="30.875" style="15" customWidth="1"/>
    <col min="7697" max="7697" width="28.5" style="15" customWidth="1"/>
    <col min="7698" max="7698" width="21.375" style="15" customWidth="1"/>
    <col min="7699" max="7930" width="9" style="15"/>
    <col min="7931" max="7935" width="4.25" style="15" customWidth="1"/>
    <col min="7936" max="7936" width="15.625" style="15" customWidth="1"/>
    <col min="7937" max="7937" width="36.875" style="15" customWidth="1"/>
    <col min="7938" max="7938" width="5.625" style="15" customWidth="1"/>
    <col min="7939" max="7942" width="28.625" style="15" customWidth="1"/>
    <col min="7943" max="7943" width="6.625" style="15" customWidth="1"/>
    <col min="7944" max="7944" width="22.625" style="15" customWidth="1"/>
    <col min="7945" max="7945" width="28.625" style="15" customWidth="1"/>
    <col min="7946" max="7946" width="25.125" style="15" customWidth="1"/>
    <col min="7947" max="7947" width="1.875" style="15" customWidth="1"/>
    <col min="7948" max="7949" width="8.625" style="15" customWidth="1"/>
    <col min="7950" max="7950" width="13.375" style="15" customWidth="1"/>
    <col min="7951" max="7951" width="8" style="15" customWidth="1"/>
    <col min="7952" max="7952" width="30.875" style="15" customWidth="1"/>
    <col min="7953" max="7953" width="28.5" style="15" customWidth="1"/>
    <col min="7954" max="7954" width="21.375" style="15" customWidth="1"/>
    <col min="7955" max="8186" width="9" style="15"/>
    <col min="8187" max="8191" width="4.25" style="15" customWidth="1"/>
    <col min="8192" max="8192" width="15.625" style="15" customWidth="1"/>
    <col min="8193" max="8193" width="36.875" style="15" customWidth="1"/>
    <col min="8194" max="8194" width="5.625" style="15" customWidth="1"/>
    <col min="8195" max="8198" width="28.625" style="15" customWidth="1"/>
    <col min="8199" max="8199" width="6.625" style="15" customWidth="1"/>
    <col min="8200" max="8200" width="22.625" style="15" customWidth="1"/>
    <col min="8201" max="8201" width="28.625" style="15" customWidth="1"/>
    <col min="8202" max="8202" width="25.125" style="15" customWidth="1"/>
    <col min="8203" max="8203" width="1.875" style="15" customWidth="1"/>
    <col min="8204" max="8205" width="8.625" style="15" customWidth="1"/>
    <col min="8206" max="8206" width="13.375" style="15" customWidth="1"/>
    <col min="8207" max="8207" width="8" style="15" customWidth="1"/>
    <col min="8208" max="8208" width="30.875" style="15" customWidth="1"/>
    <col min="8209" max="8209" width="28.5" style="15" customWidth="1"/>
    <col min="8210" max="8210" width="21.375" style="15" customWidth="1"/>
    <col min="8211" max="8442" width="9" style="15"/>
    <col min="8443" max="8447" width="4.25" style="15" customWidth="1"/>
    <col min="8448" max="8448" width="15.625" style="15" customWidth="1"/>
    <col min="8449" max="8449" width="36.875" style="15" customWidth="1"/>
    <col min="8450" max="8450" width="5.625" style="15" customWidth="1"/>
    <col min="8451" max="8454" width="28.625" style="15" customWidth="1"/>
    <col min="8455" max="8455" width="6.625" style="15" customWidth="1"/>
    <col min="8456" max="8456" width="22.625" style="15" customWidth="1"/>
    <col min="8457" max="8457" width="28.625" style="15" customWidth="1"/>
    <col min="8458" max="8458" width="25.125" style="15" customWidth="1"/>
    <col min="8459" max="8459" width="1.875" style="15" customWidth="1"/>
    <col min="8460" max="8461" width="8.625" style="15" customWidth="1"/>
    <col min="8462" max="8462" width="13.375" style="15" customWidth="1"/>
    <col min="8463" max="8463" width="8" style="15" customWidth="1"/>
    <col min="8464" max="8464" width="30.875" style="15" customWidth="1"/>
    <col min="8465" max="8465" width="28.5" style="15" customWidth="1"/>
    <col min="8466" max="8466" width="21.375" style="15" customWidth="1"/>
    <col min="8467" max="8698" width="9" style="15"/>
    <col min="8699" max="8703" width="4.25" style="15" customWidth="1"/>
    <col min="8704" max="8704" width="15.625" style="15" customWidth="1"/>
    <col min="8705" max="8705" width="36.875" style="15" customWidth="1"/>
    <col min="8706" max="8706" width="5.625" style="15" customWidth="1"/>
    <col min="8707" max="8710" width="28.625" style="15" customWidth="1"/>
    <col min="8711" max="8711" width="6.625" style="15" customWidth="1"/>
    <col min="8712" max="8712" width="22.625" style="15" customWidth="1"/>
    <col min="8713" max="8713" width="28.625" style="15" customWidth="1"/>
    <col min="8714" max="8714" width="25.125" style="15" customWidth="1"/>
    <col min="8715" max="8715" width="1.875" style="15" customWidth="1"/>
    <col min="8716" max="8717" width="8.625" style="15" customWidth="1"/>
    <col min="8718" max="8718" width="13.375" style="15" customWidth="1"/>
    <col min="8719" max="8719" width="8" style="15" customWidth="1"/>
    <col min="8720" max="8720" width="30.875" style="15" customWidth="1"/>
    <col min="8721" max="8721" width="28.5" style="15" customWidth="1"/>
    <col min="8722" max="8722" width="21.375" style="15" customWidth="1"/>
    <col min="8723" max="8954" width="9" style="15"/>
    <col min="8955" max="8959" width="4.25" style="15" customWidth="1"/>
    <col min="8960" max="8960" width="15.625" style="15" customWidth="1"/>
    <col min="8961" max="8961" width="36.875" style="15" customWidth="1"/>
    <col min="8962" max="8962" width="5.625" style="15" customWidth="1"/>
    <col min="8963" max="8966" width="28.625" style="15" customWidth="1"/>
    <col min="8967" max="8967" width="6.625" style="15" customWidth="1"/>
    <col min="8968" max="8968" width="22.625" style="15" customWidth="1"/>
    <col min="8969" max="8969" width="28.625" style="15" customWidth="1"/>
    <col min="8970" max="8970" width="25.125" style="15" customWidth="1"/>
    <col min="8971" max="8971" width="1.875" style="15" customWidth="1"/>
    <col min="8972" max="8973" width="8.625" style="15" customWidth="1"/>
    <col min="8974" max="8974" width="13.375" style="15" customWidth="1"/>
    <col min="8975" max="8975" width="8" style="15" customWidth="1"/>
    <col min="8976" max="8976" width="30.875" style="15" customWidth="1"/>
    <col min="8977" max="8977" width="28.5" style="15" customWidth="1"/>
    <col min="8978" max="8978" width="21.375" style="15" customWidth="1"/>
    <col min="8979" max="9210" width="9" style="15"/>
    <col min="9211" max="9215" width="4.25" style="15" customWidth="1"/>
    <col min="9216" max="9216" width="15.625" style="15" customWidth="1"/>
    <col min="9217" max="9217" width="36.875" style="15" customWidth="1"/>
    <col min="9218" max="9218" width="5.625" style="15" customWidth="1"/>
    <col min="9219" max="9222" width="28.625" style="15" customWidth="1"/>
    <col min="9223" max="9223" width="6.625" style="15" customWidth="1"/>
    <col min="9224" max="9224" width="22.625" style="15" customWidth="1"/>
    <col min="9225" max="9225" width="28.625" style="15" customWidth="1"/>
    <col min="9226" max="9226" width="25.125" style="15" customWidth="1"/>
    <col min="9227" max="9227" width="1.875" style="15" customWidth="1"/>
    <col min="9228" max="9229" width="8.625" style="15" customWidth="1"/>
    <col min="9230" max="9230" width="13.375" style="15" customWidth="1"/>
    <col min="9231" max="9231" width="8" style="15" customWidth="1"/>
    <col min="9232" max="9232" width="30.875" style="15" customWidth="1"/>
    <col min="9233" max="9233" width="28.5" style="15" customWidth="1"/>
    <col min="9234" max="9234" width="21.375" style="15" customWidth="1"/>
    <col min="9235" max="9466" width="9" style="15"/>
    <col min="9467" max="9471" width="4.25" style="15" customWidth="1"/>
    <col min="9472" max="9472" width="15.625" style="15" customWidth="1"/>
    <col min="9473" max="9473" width="36.875" style="15" customWidth="1"/>
    <col min="9474" max="9474" width="5.625" style="15" customWidth="1"/>
    <col min="9475" max="9478" width="28.625" style="15" customWidth="1"/>
    <col min="9479" max="9479" width="6.625" style="15" customWidth="1"/>
    <col min="9480" max="9480" width="22.625" style="15" customWidth="1"/>
    <col min="9481" max="9481" width="28.625" style="15" customWidth="1"/>
    <col min="9482" max="9482" width="25.125" style="15" customWidth="1"/>
    <col min="9483" max="9483" width="1.875" style="15" customWidth="1"/>
    <col min="9484" max="9485" width="8.625" style="15" customWidth="1"/>
    <col min="9486" max="9486" width="13.375" style="15" customWidth="1"/>
    <col min="9487" max="9487" width="8" style="15" customWidth="1"/>
    <col min="9488" max="9488" width="30.875" style="15" customWidth="1"/>
    <col min="9489" max="9489" width="28.5" style="15" customWidth="1"/>
    <col min="9490" max="9490" width="21.375" style="15" customWidth="1"/>
    <col min="9491" max="9722" width="9" style="15"/>
    <col min="9723" max="9727" width="4.25" style="15" customWidth="1"/>
    <col min="9728" max="9728" width="15.625" style="15" customWidth="1"/>
    <col min="9729" max="9729" width="36.875" style="15" customWidth="1"/>
    <col min="9730" max="9730" width="5.625" style="15" customWidth="1"/>
    <col min="9731" max="9734" width="28.625" style="15" customWidth="1"/>
    <col min="9735" max="9735" width="6.625" style="15" customWidth="1"/>
    <col min="9736" max="9736" width="22.625" style="15" customWidth="1"/>
    <col min="9737" max="9737" width="28.625" style="15" customWidth="1"/>
    <col min="9738" max="9738" width="25.125" style="15" customWidth="1"/>
    <col min="9739" max="9739" width="1.875" style="15" customWidth="1"/>
    <col min="9740" max="9741" width="8.625" style="15" customWidth="1"/>
    <col min="9742" max="9742" width="13.375" style="15" customWidth="1"/>
    <col min="9743" max="9743" width="8" style="15" customWidth="1"/>
    <col min="9744" max="9744" width="30.875" style="15" customWidth="1"/>
    <col min="9745" max="9745" width="28.5" style="15" customWidth="1"/>
    <col min="9746" max="9746" width="21.375" style="15" customWidth="1"/>
    <col min="9747" max="9978" width="9" style="15"/>
    <col min="9979" max="9983" width="4.25" style="15" customWidth="1"/>
    <col min="9984" max="9984" width="15.625" style="15" customWidth="1"/>
    <col min="9985" max="9985" width="36.875" style="15" customWidth="1"/>
    <col min="9986" max="9986" width="5.625" style="15" customWidth="1"/>
    <col min="9987" max="9990" width="28.625" style="15" customWidth="1"/>
    <col min="9991" max="9991" width="6.625" style="15" customWidth="1"/>
    <col min="9992" max="9992" width="22.625" style="15" customWidth="1"/>
    <col min="9993" max="9993" width="28.625" style="15" customWidth="1"/>
    <col min="9994" max="9994" width="25.125" style="15" customWidth="1"/>
    <col min="9995" max="9995" width="1.875" style="15" customWidth="1"/>
    <col min="9996" max="9997" width="8.625" style="15" customWidth="1"/>
    <col min="9998" max="9998" width="13.375" style="15" customWidth="1"/>
    <col min="9999" max="9999" width="8" style="15" customWidth="1"/>
    <col min="10000" max="10000" width="30.875" style="15" customWidth="1"/>
    <col min="10001" max="10001" width="28.5" style="15" customWidth="1"/>
    <col min="10002" max="10002" width="21.375" style="15" customWidth="1"/>
    <col min="10003" max="10234" width="9" style="15"/>
    <col min="10235" max="10239" width="4.25" style="15" customWidth="1"/>
    <col min="10240" max="10240" width="15.625" style="15" customWidth="1"/>
    <col min="10241" max="10241" width="36.875" style="15" customWidth="1"/>
    <col min="10242" max="10242" width="5.625" style="15" customWidth="1"/>
    <col min="10243" max="10246" width="28.625" style="15" customWidth="1"/>
    <col min="10247" max="10247" width="6.625" style="15" customWidth="1"/>
    <col min="10248" max="10248" width="22.625" style="15" customWidth="1"/>
    <col min="10249" max="10249" width="28.625" style="15" customWidth="1"/>
    <col min="10250" max="10250" width="25.125" style="15" customWidth="1"/>
    <col min="10251" max="10251" width="1.875" style="15" customWidth="1"/>
    <col min="10252" max="10253" width="8.625" style="15" customWidth="1"/>
    <col min="10254" max="10254" width="13.375" style="15" customWidth="1"/>
    <col min="10255" max="10255" width="8" style="15" customWidth="1"/>
    <col min="10256" max="10256" width="30.875" style="15" customWidth="1"/>
    <col min="10257" max="10257" width="28.5" style="15" customWidth="1"/>
    <col min="10258" max="10258" width="21.375" style="15" customWidth="1"/>
    <col min="10259" max="10490" width="9" style="15"/>
    <col min="10491" max="10495" width="4.25" style="15" customWidth="1"/>
    <col min="10496" max="10496" width="15.625" style="15" customWidth="1"/>
    <col min="10497" max="10497" width="36.875" style="15" customWidth="1"/>
    <col min="10498" max="10498" width="5.625" style="15" customWidth="1"/>
    <col min="10499" max="10502" width="28.625" style="15" customWidth="1"/>
    <col min="10503" max="10503" width="6.625" style="15" customWidth="1"/>
    <col min="10504" max="10504" width="22.625" style="15" customWidth="1"/>
    <col min="10505" max="10505" width="28.625" style="15" customWidth="1"/>
    <col min="10506" max="10506" width="25.125" style="15" customWidth="1"/>
    <col min="10507" max="10507" width="1.875" style="15" customWidth="1"/>
    <col min="10508" max="10509" width="8.625" style="15" customWidth="1"/>
    <col min="10510" max="10510" width="13.375" style="15" customWidth="1"/>
    <col min="10511" max="10511" width="8" style="15" customWidth="1"/>
    <col min="10512" max="10512" width="30.875" style="15" customWidth="1"/>
    <col min="10513" max="10513" width="28.5" style="15" customWidth="1"/>
    <col min="10514" max="10514" width="21.375" style="15" customWidth="1"/>
    <col min="10515" max="10746" width="9" style="15"/>
    <col min="10747" max="10751" width="4.25" style="15" customWidth="1"/>
    <col min="10752" max="10752" width="15.625" style="15" customWidth="1"/>
    <col min="10753" max="10753" width="36.875" style="15" customWidth="1"/>
    <col min="10754" max="10754" width="5.625" style="15" customWidth="1"/>
    <col min="10755" max="10758" width="28.625" style="15" customWidth="1"/>
    <col min="10759" max="10759" width="6.625" style="15" customWidth="1"/>
    <col min="10760" max="10760" width="22.625" style="15" customWidth="1"/>
    <col min="10761" max="10761" width="28.625" style="15" customWidth="1"/>
    <col min="10762" max="10762" width="25.125" style="15" customWidth="1"/>
    <col min="10763" max="10763" width="1.875" style="15" customWidth="1"/>
    <col min="10764" max="10765" width="8.625" style="15" customWidth="1"/>
    <col min="10766" max="10766" width="13.375" style="15" customWidth="1"/>
    <col min="10767" max="10767" width="8" style="15" customWidth="1"/>
    <col min="10768" max="10768" width="30.875" style="15" customWidth="1"/>
    <col min="10769" max="10769" width="28.5" style="15" customWidth="1"/>
    <col min="10770" max="10770" width="21.375" style="15" customWidth="1"/>
    <col min="10771" max="11002" width="9" style="15"/>
    <col min="11003" max="11007" width="4.25" style="15" customWidth="1"/>
    <col min="11008" max="11008" width="15.625" style="15" customWidth="1"/>
    <col min="11009" max="11009" width="36.875" style="15" customWidth="1"/>
    <col min="11010" max="11010" width="5.625" style="15" customWidth="1"/>
    <col min="11011" max="11014" width="28.625" style="15" customWidth="1"/>
    <col min="11015" max="11015" width="6.625" style="15" customWidth="1"/>
    <col min="11016" max="11016" width="22.625" style="15" customWidth="1"/>
    <col min="11017" max="11017" width="28.625" style="15" customWidth="1"/>
    <col min="11018" max="11018" width="25.125" style="15" customWidth="1"/>
    <col min="11019" max="11019" width="1.875" style="15" customWidth="1"/>
    <col min="11020" max="11021" width="8.625" style="15" customWidth="1"/>
    <col min="11022" max="11022" width="13.375" style="15" customWidth="1"/>
    <col min="11023" max="11023" width="8" style="15" customWidth="1"/>
    <col min="11024" max="11024" width="30.875" style="15" customWidth="1"/>
    <col min="11025" max="11025" width="28.5" style="15" customWidth="1"/>
    <col min="11026" max="11026" width="21.375" style="15" customWidth="1"/>
    <col min="11027" max="11258" width="9" style="15"/>
    <col min="11259" max="11263" width="4.25" style="15" customWidth="1"/>
    <col min="11264" max="11264" width="15.625" style="15" customWidth="1"/>
    <col min="11265" max="11265" width="36.875" style="15" customWidth="1"/>
    <col min="11266" max="11266" width="5.625" style="15" customWidth="1"/>
    <col min="11267" max="11270" width="28.625" style="15" customWidth="1"/>
    <col min="11271" max="11271" width="6.625" style="15" customWidth="1"/>
    <col min="11272" max="11272" width="22.625" style="15" customWidth="1"/>
    <col min="11273" max="11273" width="28.625" style="15" customWidth="1"/>
    <col min="11274" max="11274" width="25.125" style="15" customWidth="1"/>
    <col min="11275" max="11275" width="1.875" style="15" customWidth="1"/>
    <col min="11276" max="11277" width="8.625" style="15" customWidth="1"/>
    <col min="11278" max="11278" width="13.375" style="15" customWidth="1"/>
    <col min="11279" max="11279" width="8" style="15" customWidth="1"/>
    <col min="11280" max="11280" width="30.875" style="15" customWidth="1"/>
    <col min="11281" max="11281" width="28.5" style="15" customWidth="1"/>
    <col min="11282" max="11282" width="21.375" style="15" customWidth="1"/>
    <col min="11283" max="11514" width="9" style="15"/>
    <col min="11515" max="11519" width="4.25" style="15" customWidth="1"/>
    <col min="11520" max="11520" width="15.625" style="15" customWidth="1"/>
    <col min="11521" max="11521" width="36.875" style="15" customWidth="1"/>
    <col min="11522" max="11522" width="5.625" style="15" customWidth="1"/>
    <col min="11523" max="11526" width="28.625" style="15" customWidth="1"/>
    <col min="11527" max="11527" width="6.625" style="15" customWidth="1"/>
    <col min="11528" max="11528" width="22.625" style="15" customWidth="1"/>
    <col min="11529" max="11529" width="28.625" style="15" customWidth="1"/>
    <col min="11530" max="11530" width="25.125" style="15" customWidth="1"/>
    <col min="11531" max="11531" width="1.875" style="15" customWidth="1"/>
    <col min="11532" max="11533" width="8.625" style="15" customWidth="1"/>
    <col min="11534" max="11534" width="13.375" style="15" customWidth="1"/>
    <col min="11535" max="11535" width="8" style="15" customWidth="1"/>
    <col min="11536" max="11536" width="30.875" style="15" customWidth="1"/>
    <col min="11537" max="11537" width="28.5" style="15" customWidth="1"/>
    <col min="11538" max="11538" width="21.375" style="15" customWidth="1"/>
    <col min="11539" max="11770" width="9" style="15"/>
    <col min="11771" max="11775" width="4.25" style="15" customWidth="1"/>
    <col min="11776" max="11776" width="15.625" style="15" customWidth="1"/>
    <col min="11777" max="11777" width="36.875" style="15" customWidth="1"/>
    <col min="11778" max="11778" width="5.625" style="15" customWidth="1"/>
    <col min="11779" max="11782" width="28.625" style="15" customWidth="1"/>
    <col min="11783" max="11783" width="6.625" style="15" customWidth="1"/>
    <col min="11784" max="11784" width="22.625" style="15" customWidth="1"/>
    <col min="11785" max="11785" width="28.625" style="15" customWidth="1"/>
    <col min="11786" max="11786" width="25.125" style="15" customWidth="1"/>
    <col min="11787" max="11787" width="1.875" style="15" customWidth="1"/>
    <col min="11788" max="11789" width="8.625" style="15" customWidth="1"/>
    <col min="11790" max="11790" width="13.375" style="15" customWidth="1"/>
    <col min="11791" max="11791" width="8" style="15" customWidth="1"/>
    <col min="11792" max="11792" width="30.875" style="15" customWidth="1"/>
    <col min="11793" max="11793" width="28.5" style="15" customWidth="1"/>
    <col min="11794" max="11794" width="21.375" style="15" customWidth="1"/>
    <col min="11795" max="12026" width="9" style="15"/>
    <col min="12027" max="12031" width="4.25" style="15" customWidth="1"/>
    <col min="12032" max="12032" width="15.625" style="15" customWidth="1"/>
    <col min="12033" max="12033" width="36.875" style="15" customWidth="1"/>
    <col min="12034" max="12034" width="5.625" style="15" customWidth="1"/>
    <col min="12035" max="12038" width="28.625" style="15" customWidth="1"/>
    <col min="12039" max="12039" width="6.625" style="15" customWidth="1"/>
    <col min="12040" max="12040" width="22.625" style="15" customWidth="1"/>
    <col min="12041" max="12041" width="28.625" style="15" customWidth="1"/>
    <col min="12042" max="12042" width="25.125" style="15" customWidth="1"/>
    <col min="12043" max="12043" width="1.875" style="15" customWidth="1"/>
    <col min="12044" max="12045" width="8.625" style="15" customWidth="1"/>
    <col min="12046" max="12046" width="13.375" style="15" customWidth="1"/>
    <col min="12047" max="12047" width="8" style="15" customWidth="1"/>
    <col min="12048" max="12048" width="30.875" style="15" customWidth="1"/>
    <col min="12049" max="12049" width="28.5" style="15" customWidth="1"/>
    <col min="12050" max="12050" width="21.375" style="15" customWidth="1"/>
    <col min="12051" max="12282" width="9" style="15"/>
    <col min="12283" max="12287" width="4.25" style="15" customWidth="1"/>
    <col min="12288" max="12288" width="15.625" style="15" customWidth="1"/>
    <col min="12289" max="12289" width="36.875" style="15" customWidth="1"/>
    <col min="12290" max="12290" width="5.625" style="15" customWidth="1"/>
    <col min="12291" max="12294" width="28.625" style="15" customWidth="1"/>
    <col min="12295" max="12295" width="6.625" style="15" customWidth="1"/>
    <col min="12296" max="12296" width="22.625" style="15" customWidth="1"/>
    <col min="12297" max="12297" width="28.625" style="15" customWidth="1"/>
    <col min="12298" max="12298" width="25.125" style="15" customWidth="1"/>
    <col min="12299" max="12299" width="1.875" style="15" customWidth="1"/>
    <col min="12300" max="12301" width="8.625" style="15" customWidth="1"/>
    <col min="12302" max="12302" width="13.375" style="15" customWidth="1"/>
    <col min="12303" max="12303" width="8" style="15" customWidth="1"/>
    <col min="12304" max="12304" width="30.875" style="15" customWidth="1"/>
    <col min="12305" max="12305" width="28.5" style="15" customWidth="1"/>
    <col min="12306" max="12306" width="21.375" style="15" customWidth="1"/>
    <col min="12307" max="12538" width="9" style="15"/>
    <col min="12539" max="12543" width="4.25" style="15" customWidth="1"/>
    <col min="12544" max="12544" width="15.625" style="15" customWidth="1"/>
    <col min="12545" max="12545" width="36.875" style="15" customWidth="1"/>
    <col min="12546" max="12546" width="5.625" style="15" customWidth="1"/>
    <col min="12547" max="12550" width="28.625" style="15" customWidth="1"/>
    <col min="12551" max="12551" width="6.625" style="15" customWidth="1"/>
    <col min="12552" max="12552" width="22.625" style="15" customWidth="1"/>
    <col min="12553" max="12553" width="28.625" style="15" customWidth="1"/>
    <col min="12554" max="12554" width="25.125" style="15" customWidth="1"/>
    <col min="12555" max="12555" width="1.875" style="15" customWidth="1"/>
    <col min="12556" max="12557" width="8.625" style="15" customWidth="1"/>
    <col min="12558" max="12558" width="13.375" style="15" customWidth="1"/>
    <col min="12559" max="12559" width="8" style="15" customWidth="1"/>
    <col min="12560" max="12560" width="30.875" style="15" customWidth="1"/>
    <col min="12561" max="12561" width="28.5" style="15" customWidth="1"/>
    <col min="12562" max="12562" width="21.375" style="15" customWidth="1"/>
    <col min="12563" max="12794" width="9" style="15"/>
    <col min="12795" max="12799" width="4.25" style="15" customWidth="1"/>
    <col min="12800" max="12800" width="15.625" style="15" customWidth="1"/>
    <col min="12801" max="12801" width="36.875" style="15" customWidth="1"/>
    <col min="12802" max="12802" width="5.625" style="15" customWidth="1"/>
    <col min="12803" max="12806" width="28.625" style="15" customWidth="1"/>
    <col min="12807" max="12807" width="6.625" style="15" customWidth="1"/>
    <col min="12808" max="12808" width="22.625" style="15" customWidth="1"/>
    <col min="12809" max="12809" width="28.625" style="15" customWidth="1"/>
    <col min="12810" max="12810" width="25.125" style="15" customWidth="1"/>
    <col min="12811" max="12811" width="1.875" style="15" customWidth="1"/>
    <col min="12812" max="12813" width="8.625" style="15" customWidth="1"/>
    <col min="12814" max="12814" width="13.375" style="15" customWidth="1"/>
    <col min="12815" max="12815" width="8" style="15" customWidth="1"/>
    <col min="12816" max="12816" width="30.875" style="15" customWidth="1"/>
    <col min="12817" max="12817" width="28.5" style="15" customWidth="1"/>
    <col min="12818" max="12818" width="21.375" style="15" customWidth="1"/>
    <col min="12819" max="13050" width="9" style="15"/>
    <col min="13051" max="13055" width="4.25" style="15" customWidth="1"/>
    <col min="13056" max="13056" width="15.625" style="15" customWidth="1"/>
    <col min="13057" max="13057" width="36.875" style="15" customWidth="1"/>
    <col min="13058" max="13058" width="5.625" style="15" customWidth="1"/>
    <col min="13059" max="13062" width="28.625" style="15" customWidth="1"/>
    <col min="13063" max="13063" width="6.625" style="15" customWidth="1"/>
    <col min="13064" max="13064" width="22.625" style="15" customWidth="1"/>
    <col min="13065" max="13065" width="28.625" style="15" customWidth="1"/>
    <col min="13066" max="13066" width="25.125" style="15" customWidth="1"/>
    <col min="13067" max="13067" width="1.875" style="15" customWidth="1"/>
    <col min="13068" max="13069" width="8.625" style="15" customWidth="1"/>
    <col min="13070" max="13070" width="13.375" style="15" customWidth="1"/>
    <col min="13071" max="13071" width="8" style="15" customWidth="1"/>
    <col min="13072" max="13072" width="30.875" style="15" customWidth="1"/>
    <col min="13073" max="13073" width="28.5" style="15" customWidth="1"/>
    <col min="13074" max="13074" width="21.375" style="15" customWidth="1"/>
    <col min="13075" max="13306" width="9" style="15"/>
    <col min="13307" max="13311" width="4.25" style="15" customWidth="1"/>
    <col min="13312" max="13312" width="15.625" style="15" customWidth="1"/>
    <col min="13313" max="13313" width="36.875" style="15" customWidth="1"/>
    <col min="13314" max="13314" width="5.625" style="15" customWidth="1"/>
    <col min="13315" max="13318" width="28.625" style="15" customWidth="1"/>
    <col min="13319" max="13319" width="6.625" style="15" customWidth="1"/>
    <col min="13320" max="13320" width="22.625" style="15" customWidth="1"/>
    <col min="13321" max="13321" width="28.625" style="15" customWidth="1"/>
    <col min="13322" max="13322" width="25.125" style="15" customWidth="1"/>
    <col min="13323" max="13323" width="1.875" style="15" customWidth="1"/>
    <col min="13324" max="13325" width="8.625" style="15" customWidth="1"/>
    <col min="13326" max="13326" width="13.375" style="15" customWidth="1"/>
    <col min="13327" max="13327" width="8" style="15" customWidth="1"/>
    <col min="13328" max="13328" width="30.875" style="15" customWidth="1"/>
    <col min="13329" max="13329" width="28.5" style="15" customWidth="1"/>
    <col min="13330" max="13330" width="21.375" style="15" customWidth="1"/>
    <col min="13331" max="13562" width="9" style="15"/>
    <col min="13563" max="13567" width="4.25" style="15" customWidth="1"/>
    <col min="13568" max="13568" width="15.625" style="15" customWidth="1"/>
    <col min="13569" max="13569" width="36.875" style="15" customWidth="1"/>
    <col min="13570" max="13570" width="5.625" style="15" customWidth="1"/>
    <col min="13571" max="13574" width="28.625" style="15" customWidth="1"/>
    <col min="13575" max="13575" width="6.625" style="15" customWidth="1"/>
    <col min="13576" max="13576" width="22.625" style="15" customWidth="1"/>
    <col min="13577" max="13577" width="28.625" style="15" customWidth="1"/>
    <col min="13578" max="13578" width="25.125" style="15" customWidth="1"/>
    <col min="13579" max="13579" width="1.875" style="15" customWidth="1"/>
    <col min="13580" max="13581" width="8.625" style="15" customWidth="1"/>
    <col min="13582" max="13582" width="13.375" style="15" customWidth="1"/>
    <col min="13583" max="13583" width="8" style="15" customWidth="1"/>
    <col min="13584" max="13584" width="30.875" style="15" customWidth="1"/>
    <col min="13585" max="13585" width="28.5" style="15" customWidth="1"/>
    <col min="13586" max="13586" width="21.375" style="15" customWidth="1"/>
    <col min="13587" max="13818" width="9" style="15"/>
    <col min="13819" max="13823" width="4.25" style="15" customWidth="1"/>
    <col min="13824" max="13824" width="15.625" style="15" customWidth="1"/>
    <col min="13825" max="13825" width="36.875" style="15" customWidth="1"/>
    <col min="13826" max="13826" width="5.625" style="15" customWidth="1"/>
    <col min="13827" max="13830" width="28.625" style="15" customWidth="1"/>
    <col min="13831" max="13831" width="6.625" style="15" customWidth="1"/>
    <col min="13832" max="13832" width="22.625" style="15" customWidth="1"/>
    <col min="13833" max="13833" width="28.625" style="15" customWidth="1"/>
    <col min="13834" max="13834" width="25.125" style="15" customWidth="1"/>
    <col min="13835" max="13835" width="1.875" style="15" customWidth="1"/>
    <col min="13836" max="13837" width="8.625" style="15" customWidth="1"/>
    <col min="13838" max="13838" width="13.375" style="15" customWidth="1"/>
    <col min="13839" max="13839" width="8" style="15" customWidth="1"/>
    <col min="13840" max="13840" width="30.875" style="15" customWidth="1"/>
    <col min="13841" max="13841" width="28.5" style="15" customWidth="1"/>
    <col min="13842" max="13842" width="21.375" style="15" customWidth="1"/>
    <col min="13843" max="14074" width="9" style="15"/>
    <col min="14075" max="14079" width="4.25" style="15" customWidth="1"/>
    <col min="14080" max="14080" width="15.625" style="15" customWidth="1"/>
    <col min="14081" max="14081" width="36.875" style="15" customWidth="1"/>
    <col min="14082" max="14082" width="5.625" style="15" customWidth="1"/>
    <col min="14083" max="14086" width="28.625" style="15" customWidth="1"/>
    <col min="14087" max="14087" width="6.625" style="15" customWidth="1"/>
    <col min="14088" max="14088" width="22.625" style="15" customWidth="1"/>
    <col min="14089" max="14089" width="28.625" style="15" customWidth="1"/>
    <col min="14090" max="14090" width="25.125" style="15" customWidth="1"/>
    <col min="14091" max="14091" width="1.875" style="15" customWidth="1"/>
    <col min="14092" max="14093" width="8.625" style="15" customWidth="1"/>
    <col min="14094" max="14094" width="13.375" style="15" customWidth="1"/>
    <col min="14095" max="14095" width="8" style="15" customWidth="1"/>
    <col min="14096" max="14096" width="30.875" style="15" customWidth="1"/>
    <col min="14097" max="14097" width="28.5" style="15" customWidth="1"/>
    <col min="14098" max="14098" width="21.375" style="15" customWidth="1"/>
    <col min="14099" max="14330" width="9" style="15"/>
    <col min="14331" max="14335" width="4.25" style="15" customWidth="1"/>
    <col min="14336" max="14336" width="15.625" style="15" customWidth="1"/>
    <col min="14337" max="14337" width="36.875" style="15" customWidth="1"/>
    <col min="14338" max="14338" width="5.625" style="15" customWidth="1"/>
    <col min="14339" max="14342" width="28.625" style="15" customWidth="1"/>
    <col min="14343" max="14343" width="6.625" style="15" customWidth="1"/>
    <col min="14344" max="14344" width="22.625" style="15" customWidth="1"/>
    <col min="14345" max="14345" width="28.625" style="15" customWidth="1"/>
    <col min="14346" max="14346" width="25.125" style="15" customWidth="1"/>
    <col min="14347" max="14347" width="1.875" style="15" customWidth="1"/>
    <col min="14348" max="14349" width="8.625" style="15" customWidth="1"/>
    <col min="14350" max="14350" width="13.375" style="15" customWidth="1"/>
    <col min="14351" max="14351" width="8" style="15" customWidth="1"/>
    <col min="14352" max="14352" width="30.875" style="15" customWidth="1"/>
    <col min="14353" max="14353" width="28.5" style="15" customWidth="1"/>
    <col min="14354" max="14354" width="21.375" style="15" customWidth="1"/>
    <col min="14355" max="14586" width="9" style="15"/>
    <col min="14587" max="14591" width="4.25" style="15" customWidth="1"/>
    <col min="14592" max="14592" width="15.625" style="15" customWidth="1"/>
    <col min="14593" max="14593" width="36.875" style="15" customWidth="1"/>
    <col min="14594" max="14594" width="5.625" style="15" customWidth="1"/>
    <col min="14595" max="14598" width="28.625" style="15" customWidth="1"/>
    <col min="14599" max="14599" width="6.625" style="15" customWidth="1"/>
    <col min="14600" max="14600" width="22.625" style="15" customWidth="1"/>
    <col min="14601" max="14601" width="28.625" style="15" customWidth="1"/>
    <col min="14602" max="14602" width="25.125" style="15" customWidth="1"/>
    <col min="14603" max="14603" width="1.875" style="15" customWidth="1"/>
    <col min="14604" max="14605" width="8.625" style="15" customWidth="1"/>
    <col min="14606" max="14606" width="13.375" style="15" customWidth="1"/>
    <col min="14607" max="14607" width="8" style="15" customWidth="1"/>
    <col min="14608" max="14608" width="30.875" style="15" customWidth="1"/>
    <col min="14609" max="14609" width="28.5" style="15" customWidth="1"/>
    <col min="14610" max="14610" width="21.375" style="15" customWidth="1"/>
    <col min="14611" max="14842" width="9" style="15"/>
    <col min="14843" max="14847" width="4.25" style="15" customWidth="1"/>
    <col min="14848" max="14848" width="15.625" style="15" customWidth="1"/>
    <col min="14849" max="14849" width="36.875" style="15" customWidth="1"/>
    <col min="14850" max="14850" width="5.625" style="15" customWidth="1"/>
    <col min="14851" max="14854" width="28.625" style="15" customWidth="1"/>
    <col min="14855" max="14855" width="6.625" style="15" customWidth="1"/>
    <col min="14856" max="14856" width="22.625" style="15" customWidth="1"/>
    <col min="14857" max="14857" width="28.625" style="15" customWidth="1"/>
    <col min="14858" max="14858" width="25.125" style="15" customWidth="1"/>
    <col min="14859" max="14859" width="1.875" style="15" customWidth="1"/>
    <col min="14860" max="14861" width="8.625" style="15" customWidth="1"/>
    <col min="14862" max="14862" width="13.375" style="15" customWidth="1"/>
    <col min="14863" max="14863" width="8" style="15" customWidth="1"/>
    <col min="14864" max="14864" width="30.875" style="15" customWidth="1"/>
    <col min="14865" max="14865" width="28.5" style="15" customWidth="1"/>
    <col min="14866" max="14866" width="21.375" style="15" customWidth="1"/>
    <col min="14867" max="15098" width="9" style="15"/>
    <col min="15099" max="15103" width="4.25" style="15" customWidth="1"/>
    <col min="15104" max="15104" width="15.625" style="15" customWidth="1"/>
    <col min="15105" max="15105" width="36.875" style="15" customWidth="1"/>
    <col min="15106" max="15106" width="5.625" style="15" customWidth="1"/>
    <col min="15107" max="15110" width="28.625" style="15" customWidth="1"/>
    <col min="15111" max="15111" width="6.625" style="15" customWidth="1"/>
    <col min="15112" max="15112" width="22.625" style="15" customWidth="1"/>
    <col min="15113" max="15113" width="28.625" style="15" customWidth="1"/>
    <col min="15114" max="15114" width="25.125" style="15" customWidth="1"/>
    <col min="15115" max="15115" width="1.875" style="15" customWidth="1"/>
    <col min="15116" max="15117" width="8.625" style="15" customWidth="1"/>
    <col min="15118" max="15118" width="13.375" style="15" customWidth="1"/>
    <col min="15119" max="15119" width="8" style="15" customWidth="1"/>
    <col min="15120" max="15120" width="30.875" style="15" customWidth="1"/>
    <col min="15121" max="15121" width="28.5" style="15" customWidth="1"/>
    <col min="15122" max="15122" width="21.375" style="15" customWidth="1"/>
    <col min="15123" max="15354" width="9" style="15"/>
    <col min="15355" max="15359" width="4.25" style="15" customWidth="1"/>
    <col min="15360" max="15360" width="15.625" style="15" customWidth="1"/>
    <col min="15361" max="15361" width="36.875" style="15" customWidth="1"/>
    <col min="15362" max="15362" width="5.625" style="15" customWidth="1"/>
    <col min="15363" max="15366" width="28.625" style="15" customWidth="1"/>
    <col min="15367" max="15367" width="6.625" style="15" customWidth="1"/>
    <col min="15368" max="15368" width="22.625" style="15" customWidth="1"/>
    <col min="15369" max="15369" width="28.625" style="15" customWidth="1"/>
    <col min="15370" max="15370" width="25.125" style="15" customWidth="1"/>
    <col min="15371" max="15371" width="1.875" style="15" customWidth="1"/>
    <col min="15372" max="15373" width="8.625" style="15" customWidth="1"/>
    <col min="15374" max="15374" width="13.375" style="15" customWidth="1"/>
    <col min="15375" max="15375" width="8" style="15" customWidth="1"/>
    <col min="15376" max="15376" width="30.875" style="15" customWidth="1"/>
    <col min="15377" max="15377" width="28.5" style="15" customWidth="1"/>
    <col min="15378" max="15378" width="21.375" style="15" customWidth="1"/>
    <col min="15379" max="15610" width="9" style="15"/>
    <col min="15611" max="15615" width="4.25" style="15" customWidth="1"/>
    <col min="15616" max="15616" width="15.625" style="15" customWidth="1"/>
    <col min="15617" max="15617" width="36.875" style="15" customWidth="1"/>
    <col min="15618" max="15618" width="5.625" style="15" customWidth="1"/>
    <col min="15619" max="15622" width="28.625" style="15" customWidth="1"/>
    <col min="15623" max="15623" width="6.625" style="15" customWidth="1"/>
    <col min="15624" max="15624" width="22.625" style="15" customWidth="1"/>
    <col min="15625" max="15625" width="28.625" style="15" customWidth="1"/>
    <col min="15626" max="15626" width="25.125" style="15" customWidth="1"/>
    <col min="15627" max="15627" width="1.875" style="15" customWidth="1"/>
    <col min="15628" max="15629" width="8.625" style="15" customWidth="1"/>
    <col min="15630" max="15630" width="13.375" style="15" customWidth="1"/>
    <col min="15631" max="15631" width="8" style="15" customWidth="1"/>
    <col min="15632" max="15632" width="30.875" style="15" customWidth="1"/>
    <col min="15633" max="15633" width="28.5" style="15" customWidth="1"/>
    <col min="15634" max="15634" width="21.375" style="15" customWidth="1"/>
    <col min="15635" max="15866" width="9" style="15"/>
    <col min="15867" max="15871" width="4.25" style="15" customWidth="1"/>
    <col min="15872" max="15872" width="15.625" style="15" customWidth="1"/>
    <col min="15873" max="15873" width="36.875" style="15" customWidth="1"/>
    <col min="15874" max="15874" width="5.625" style="15" customWidth="1"/>
    <col min="15875" max="15878" width="28.625" style="15" customWidth="1"/>
    <col min="15879" max="15879" width="6.625" style="15" customWidth="1"/>
    <col min="15880" max="15880" width="22.625" style="15" customWidth="1"/>
    <col min="15881" max="15881" width="28.625" style="15" customWidth="1"/>
    <col min="15882" max="15882" width="25.125" style="15" customWidth="1"/>
    <col min="15883" max="15883" width="1.875" style="15" customWidth="1"/>
    <col min="15884" max="15885" width="8.625" style="15" customWidth="1"/>
    <col min="15886" max="15886" width="13.375" style="15" customWidth="1"/>
    <col min="15887" max="15887" width="8" style="15" customWidth="1"/>
    <col min="15888" max="15888" width="30.875" style="15" customWidth="1"/>
    <col min="15889" max="15889" width="28.5" style="15" customWidth="1"/>
    <col min="15890" max="15890" width="21.375" style="15" customWidth="1"/>
    <col min="15891" max="16122" width="9" style="15"/>
    <col min="16123" max="16127" width="4.25" style="15" customWidth="1"/>
    <col min="16128" max="16128" width="15.625" style="15" customWidth="1"/>
    <col min="16129" max="16129" width="36.875" style="15" customWidth="1"/>
    <col min="16130" max="16130" width="5.625" style="15" customWidth="1"/>
    <col min="16131" max="16134" width="28.625" style="15" customWidth="1"/>
    <col min="16135" max="16135" width="6.625" style="15" customWidth="1"/>
    <col min="16136" max="16136" width="22.625" style="15" customWidth="1"/>
    <col min="16137" max="16137" width="28.625" style="15" customWidth="1"/>
    <col min="16138" max="16138" width="25.125" style="15" customWidth="1"/>
    <col min="16139" max="16139" width="1.875" style="15" customWidth="1"/>
    <col min="16140" max="16141" width="8.625" style="15" customWidth="1"/>
    <col min="16142" max="16142" width="13.375" style="15" customWidth="1"/>
    <col min="16143" max="16143" width="8" style="15" customWidth="1"/>
    <col min="16144" max="16144" width="30.875" style="15" customWidth="1"/>
    <col min="16145" max="16145" width="28.5" style="15" customWidth="1"/>
    <col min="16146" max="16146" width="21.375" style="15" customWidth="1"/>
    <col min="16147" max="16384" width="9" style="15"/>
  </cols>
  <sheetData>
    <row r="1" spans="1:18" ht="19.5" customHeight="1" thickBot="1"/>
    <row r="2" spans="1:18" s="86" customFormat="1" ht="42" customHeight="1" thickTop="1">
      <c r="A2" s="98"/>
      <c r="B2" s="96"/>
      <c r="C2" s="96"/>
      <c r="D2" s="97"/>
      <c r="E2" s="96"/>
      <c r="F2" s="96"/>
      <c r="G2" s="97"/>
      <c r="H2" s="97"/>
      <c r="I2" s="96"/>
      <c r="J2" s="96"/>
      <c r="K2" s="96"/>
      <c r="L2" s="96"/>
      <c r="M2" s="96"/>
      <c r="N2" s="96"/>
      <c r="O2" s="96"/>
      <c r="P2" s="92"/>
      <c r="Q2" s="87"/>
    </row>
    <row r="3" spans="1:18" s="86" customFormat="1" ht="81" customHeight="1">
      <c r="A3" s="222" t="s">
        <v>497</v>
      </c>
      <c r="B3" s="223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92"/>
      <c r="Q3" s="87"/>
    </row>
    <row r="4" spans="1:18" s="86" customFormat="1" ht="37.5" customHeight="1">
      <c r="A4" s="95"/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2"/>
      <c r="Q4" s="87"/>
    </row>
    <row r="5" spans="1:18" s="86" customFormat="1" ht="35.1" customHeight="1">
      <c r="A5" s="225" t="s">
        <v>496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92"/>
      <c r="Q5" s="87"/>
    </row>
    <row r="6" spans="1:18" s="86" customFormat="1" ht="35.1" customHeight="1">
      <c r="A6" s="227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92"/>
      <c r="Q6" s="87"/>
    </row>
    <row r="7" spans="1:18" s="86" customFormat="1" ht="5.25" customHeight="1">
      <c r="A7" s="91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2"/>
      <c r="Q7" s="87"/>
    </row>
    <row r="8" spans="1:18" s="86" customFormat="1" ht="17.25" customHeight="1">
      <c r="A8" s="91"/>
      <c r="B8" s="89"/>
      <c r="C8" s="89"/>
      <c r="D8" s="89"/>
      <c r="E8" s="34"/>
      <c r="F8" s="34"/>
      <c r="G8" s="34"/>
      <c r="H8" s="33"/>
      <c r="I8" s="90"/>
      <c r="J8" s="90"/>
      <c r="K8" s="90"/>
      <c r="L8" s="90"/>
      <c r="M8" s="90"/>
      <c r="N8" s="34"/>
      <c r="O8" s="89"/>
      <c r="P8" s="88"/>
      <c r="Q8" s="87"/>
    </row>
    <row r="9" spans="1:18" s="64" customFormat="1" ht="50.1" customHeight="1">
      <c r="A9" s="79"/>
      <c r="B9" s="73"/>
      <c r="C9" s="85" t="s">
        <v>495</v>
      </c>
      <c r="D9" s="84"/>
      <c r="E9" s="83" t="s">
        <v>489</v>
      </c>
      <c r="F9" s="228" t="str">
        <f>"일금"&amp;NUMBERSTRING(N9,1)&amp;"원정"</f>
        <v>일금영원정</v>
      </c>
      <c r="G9" s="228"/>
      <c r="H9" s="228"/>
      <c r="I9" s="228"/>
      <c r="J9" s="82"/>
      <c r="K9" s="82"/>
      <c r="L9" s="82"/>
      <c r="M9" s="82" t="s">
        <v>488</v>
      </c>
      <c r="N9" s="81">
        <f>N34</f>
        <v>0</v>
      </c>
      <c r="O9" s="73"/>
      <c r="P9" s="80"/>
      <c r="Q9" s="65"/>
    </row>
    <row r="10" spans="1:18" s="64" customFormat="1" ht="50.1" customHeight="1">
      <c r="A10" s="79"/>
      <c r="B10" s="73"/>
      <c r="C10" s="78" t="s">
        <v>494</v>
      </c>
      <c r="D10" s="77"/>
      <c r="E10" s="76" t="s">
        <v>489</v>
      </c>
      <c r="F10" s="213" t="str">
        <f>"일금"&amp;NUMBERSTRING(N10,1)&amp;"원정"</f>
        <v>일금영원정</v>
      </c>
      <c r="G10" s="213"/>
      <c r="H10" s="213"/>
      <c r="I10" s="213"/>
      <c r="J10" s="75"/>
      <c r="K10" s="75"/>
      <c r="L10" s="75"/>
      <c r="M10" s="75" t="s">
        <v>488</v>
      </c>
      <c r="N10" s="74">
        <f>N24</f>
        <v>0</v>
      </c>
      <c r="O10" s="73"/>
      <c r="P10" s="80"/>
      <c r="Q10" s="65"/>
    </row>
    <row r="11" spans="1:18" s="64" customFormat="1" ht="50.1" hidden="1" customHeight="1">
      <c r="A11" s="79"/>
      <c r="B11" s="73"/>
      <c r="C11" s="78" t="s">
        <v>493</v>
      </c>
      <c r="D11" s="77"/>
      <c r="E11" s="76" t="s">
        <v>489</v>
      </c>
      <c r="F11" s="213" t="str">
        <f>"일금"&amp;NUMBERSTRING(N11,1)&amp;"원정"</f>
        <v>일금영원정</v>
      </c>
      <c r="G11" s="213"/>
      <c r="H11" s="213"/>
      <c r="I11" s="213"/>
      <c r="J11" s="75"/>
      <c r="K11" s="75"/>
      <c r="L11" s="75"/>
      <c r="M11" s="75" t="s">
        <v>488</v>
      </c>
      <c r="N11" s="74"/>
      <c r="O11" s="73"/>
      <c r="P11" s="80"/>
      <c r="Q11" s="65"/>
    </row>
    <row r="12" spans="1:18" s="64" customFormat="1" ht="50.1" hidden="1" customHeight="1">
      <c r="A12" s="79"/>
      <c r="B12" s="73"/>
      <c r="C12" s="78" t="s">
        <v>492</v>
      </c>
      <c r="D12" s="77"/>
      <c r="E12" s="76" t="s">
        <v>489</v>
      </c>
      <c r="F12" s="213" t="str">
        <f>"일금"&amp;NUMBERSTRING(N12,1)&amp;"원정"</f>
        <v>일금영원정</v>
      </c>
      <c r="G12" s="213"/>
      <c r="H12" s="213"/>
      <c r="I12" s="213"/>
      <c r="J12" s="75"/>
      <c r="K12" s="75"/>
      <c r="L12" s="75"/>
      <c r="M12" s="75" t="s">
        <v>488</v>
      </c>
      <c r="N12" s="74">
        <f>N30</f>
        <v>0</v>
      </c>
      <c r="O12" s="73"/>
      <c r="P12" s="66" t="s">
        <v>491</v>
      </c>
      <c r="Q12" s="65"/>
    </row>
    <row r="13" spans="1:18" s="64" customFormat="1" ht="50.1" hidden="1" customHeight="1">
      <c r="A13" s="79"/>
      <c r="B13" s="73"/>
      <c r="C13" s="78" t="s">
        <v>490</v>
      </c>
      <c r="D13" s="77"/>
      <c r="E13" s="76" t="s">
        <v>489</v>
      </c>
      <c r="F13" s="213" t="str">
        <f>"일금"&amp;NUMBERSTRING(N13,1)&amp;"원정"</f>
        <v>일금영원정</v>
      </c>
      <c r="G13" s="213"/>
      <c r="H13" s="213"/>
      <c r="I13" s="213"/>
      <c r="J13" s="75"/>
      <c r="K13" s="75" t="s">
        <v>488</v>
      </c>
      <c r="L13" s="75"/>
      <c r="M13" s="75" t="s">
        <v>488</v>
      </c>
      <c r="N13" s="74">
        <f>N33</f>
        <v>0</v>
      </c>
      <c r="O13" s="73"/>
      <c r="P13" s="66"/>
      <c r="Q13" s="65"/>
    </row>
    <row r="14" spans="1:18" s="64" customFormat="1" ht="93" customHeight="1" thickBot="1">
      <c r="A14" s="72"/>
      <c r="B14" s="67"/>
      <c r="C14" s="70"/>
      <c r="D14" s="71"/>
      <c r="E14" s="71"/>
      <c r="F14" s="71"/>
      <c r="G14" s="70"/>
      <c r="H14" s="69"/>
      <c r="I14" s="69"/>
      <c r="J14" s="69"/>
      <c r="K14" s="69"/>
      <c r="L14" s="69"/>
      <c r="M14" s="69"/>
      <c r="N14" s="68"/>
      <c r="O14" s="67"/>
      <c r="P14" s="66"/>
      <c r="Q14" s="65">
        <f>P14*0.3025</f>
        <v>0</v>
      </c>
      <c r="R14" s="64" t="s">
        <v>487</v>
      </c>
    </row>
    <row r="15" spans="1:18" s="21" customFormat="1" ht="42.95" customHeight="1">
      <c r="A15" s="37"/>
      <c r="B15" s="36"/>
      <c r="C15" s="214" t="s">
        <v>486</v>
      </c>
      <c r="D15" s="215"/>
      <c r="E15" s="216"/>
      <c r="F15" s="220" t="s">
        <v>485</v>
      </c>
      <c r="G15" s="221"/>
      <c r="H15" s="221"/>
      <c r="I15" s="207" t="s">
        <v>484</v>
      </c>
      <c r="J15" s="207" t="s">
        <v>483</v>
      </c>
      <c r="K15" s="205" t="s">
        <v>482</v>
      </c>
      <c r="L15" s="205" t="s">
        <v>481</v>
      </c>
      <c r="M15" s="207" t="s">
        <v>480</v>
      </c>
      <c r="N15" s="209" t="s">
        <v>479</v>
      </c>
      <c r="O15" s="31"/>
      <c r="P15" s="63" t="s">
        <v>478</v>
      </c>
      <c r="Q15" s="62" t="s">
        <v>477</v>
      </c>
    </row>
    <row r="16" spans="1:18" s="21" customFormat="1" ht="42.95" customHeight="1" thickBot="1">
      <c r="A16" s="37"/>
      <c r="B16" s="36"/>
      <c r="C16" s="217"/>
      <c r="D16" s="218"/>
      <c r="E16" s="219"/>
      <c r="F16" s="61" t="s">
        <v>476</v>
      </c>
      <c r="G16" s="61" t="s">
        <v>475</v>
      </c>
      <c r="H16" s="61" t="s">
        <v>474</v>
      </c>
      <c r="I16" s="208"/>
      <c r="J16" s="208"/>
      <c r="K16" s="206"/>
      <c r="L16" s="206"/>
      <c r="M16" s="208"/>
      <c r="N16" s="210"/>
      <c r="O16" s="31"/>
      <c r="P16" s="23"/>
      <c r="Q16" s="22"/>
    </row>
    <row r="17" spans="1:18" s="21" customFormat="1" ht="42.95" customHeight="1">
      <c r="A17" s="37"/>
      <c r="B17" s="36"/>
      <c r="C17" s="56" t="s">
        <v>471</v>
      </c>
      <c r="D17" s="211" t="s">
        <v>473</v>
      </c>
      <c r="E17" s="212"/>
      <c r="F17" s="59">
        <f>원가계산서!E41</f>
        <v>0</v>
      </c>
      <c r="G17" s="60">
        <f>F17*0.1</f>
        <v>0</v>
      </c>
      <c r="H17" s="60">
        <f>F17+G17</f>
        <v>0</v>
      </c>
      <c r="I17" s="59">
        <f>원가계산서!E44</f>
        <v>0</v>
      </c>
      <c r="J17" s="58">
        <f>원가계산서!E45</f>
        <v>0</v>
      </c>
      <c r="K17" s="57"/>
      <c r="L17" s="57"/>
      <c r="M17" s="57">
        <f>원가계산서!E46</f>
        <v>0</v>
      </c>
      <c r="N17" s="48">
        <f>TRUNC(SUM(H17:M17),-3)</f>
        <v>0</v>
      </c>
      <c r="O17" s="31"/>
      <c r="P17" s="40" t="e">
        <f>N17/$N$34</f>
        <v>#DIV/0!</v>
      </c>
      <c r="Q17" s="39" t="e">
        <f>N17/$Q$14</f>
        <v>#DIV/0!</v>
      </c>
      <c r="R17" s="38"/>
    </row>
    <row r="18" spans="1:18" s="21" customFormat="1" ht="42.95" customHeight="1">
      <c r="A18" s="37"/>
      <c r="B18" s="36"/>
      <c r="C18" s="56" t="s">
        <v>471</v>
      </c>
      <c r="D18" s="197" t="s">
        <v>472</v>
      </c>
      <c r="E18" s="198"/>
      <c r="F18" s="51">
        <f>원가계산서!F41</f>
        <v>0</v>
      </c>
      <c r="G18" s="52">
        <f>F18*0.1</f>
        <v>0</v>
      </c>
      <c r="H18" s="52">
        <f>F18+G18</f>
        <v>0</v>
      </c>
      <c r="I18" s="51">
        <f>원가계산서!F44</f>
        <v>0</v>
      </c>
      <c r="J18" s="50">
        <f>원가계산서!F45</f>
        <v>0</v>
      </c>
      <c r="K18" s="49"/>
      <c r="L18" s="49"/>
      <c r="M18" s="49">
        <f>원가계산서!F46</f>
        <v>0</v>
      </c>
      <c r="N18" s="48">
        <f>TRUNC(SUM(H18:M18),-3)</f>
        <v>0</v>
      </c>
      <c r="O18" s="31"/>
      <c r="P18" s="40" t="e">
        <f>N18/$N$34</f>
        <v>#DIV/0!</v>
      </c>
      <c r="Q18" s="39" t="e">
        <f>N18/$Q$14</f>
        <v>#DIV/0!</v>
      </c>
      <c r="R18" s="38"/>
    </row>
    <row r="19" spans="1:18" s="21" customFormat="1" ht="42.95" customHeight="1">
      <c r="A19" s="37"/>
      <c r="B19" s="36"/>
      <c r="C19" s="53" t="s">
        <v>471</v>
      </c>
      <c r="D19" s="197" t="s">
        <v>470</v>
      </c>
      <c r="E19" s="198"/>
      <c r="F19" s="51">
        <f>원가계산서!G41</f>
        <v>0</v>
      </c>
      <c r="G19" s="52">
        <f>F19*0.1</f>
        <v>0</v>
      </c>
      <c r="H19" s="52">
        <f>F19+G19</f>
        <v>0</v>
      </c>
      <c r="I19" s="51">
        <f>원가계산서!G44</f>
        <v>0</v>
      </c>
      <c r="J19" s="50">
        <f>원가계산서!G45</f>
        <v>0</v>
      </c>
      <c r="K19" s="49"/>
      <c r="L19" s="49"/>
      <c r="M19" s="49">
        <f>원가계산서!G46</f>
        <v>0</v>
      </c>
      <c r="N19" s="48">
        <f>TRUNC(SUM(H19:M19),-3)</f>
        <v>0</v>
      </c>
      <c r="O19" s="31"/>
      <c r="P19" s="40" t="e">
        <f>N19/$N$34</f>
        <v>#DIV/0!</v>
      </c>
      <c r="Q19" s="39" t="e">
        <f>N19/$Q$14</f>
        <v>#DIV/0!</v>
      </c>
      <c r="R19" s="38"/>
    </row>
    <row r="20" spans="1:18" s="21" customFormat="1" ht="42.95" customHeight="1">
      <c r="A20" s="37"/>
      <c r="B20" s="36"/>
      <c r="C20" s="53"/>
      <c r="D20" s="197"/>
      <c r="E20" s="198"/>
      <c r="F20" s="51"/>
      <c r="G20" s="52"/>
      <c r="H20" s="52"/>
      <c r="I20" s="51"/>
      <c r="J20" s="50"/>
      <c r="K20" s="49"/>
      <c r="L20" s="49"/>
      <c r="M20" s="49"/>
      <c r="N20" s="48"/>
      <c r="O20" s="31"/>
      <c r="P20" s="40"/>
      <c r="Q20" s="39"/>
      <c r="R20" s="38"/>
    </row>
    <row r="21" spans="1:18" s="21" customFormat="1" ht="42.95" customHeight="1">
      <c r="A21" s="37"/>
      <c r="B21" s="36"/>
      <c r="C21" s="53"/>
      <c r="D21" s="197"/>
      <c r="E21" s="198"/>
      <c r="F21" s="51"/>
      <c r="G21" s="52"/>
      <c r="H21" s="52"/>
      <c r="I21" s="51"/>
      <c r="J21" s="50"/>
      <c r="K21" s="49"/>
      <c r="L21" s="49"/>
      <c r="M21" s="49"/>
      <c r="N21" s="48"/>
      <c r="O21" s="31"/>
      <c r="P21" s="40" t="e">
        <f t="shared" ref="P21:P34" si="0">N21/$N$34</f>
        <v>#DIV/0!</v>
      </c>
      <c r="Q21" s="39" t="e">
        <f t="shared" ref="Q21:Q34" si="1">N21/$Q$14</f>
        <v>#DIV/0!</v>
      </c>
      <c r="R21" s="38"/>
    </row>
    <row r="22" spans="1:18" s="21" customFormat="1" ht="42.95" customHeight="1">
      <c r="A22" s="37"/>
      <c r="B22" s="36"/>
      <c r="C22" s="53"/>
      <c r="D22" s="197"/>
      <c r="E22" s="198"/>
      <c r="F22" s="51"/>
      <c r="G22" s="52"/>
      <c r="H22" s="52"/>
      <c r="I22" s="51"/>
      <c r="J22" s="50"/>
      <c r="K22" s="49"/>
      <c r="L22" s="49"/>
      <c r="M22" s="49"/>
      <c r="N22" s="48"/>
      <c r="O22" s="31"/>
      <c r="P22" s="40" t="e">
        <f t="shared" si="0"/>
        <v>#DIV/0!</v>
      </c>
      <c r="Q22" s="39" t="e">
        <f t="shared" si="1"/>
        <v>#DIV/0!</v>
      </c>
      <c r="R22" s="38"/>
    </row>
    <row r="23" spans="1:18" s="21" customFormat="1" ht="42.95" customHeight="1">
      <c r="A23" s="37"/>
      <c r="B23" s="36"/>
      <c r="C23" s="53"/>
      <c r="D23" s="197"/>
      <c r="E23" s="198"/>
      <c r="F23" s="51"/>
      <c r="G23" s="52"/>
      <c r="H23" s="52"/>
      <c r="I23" s="51"/>
      <c r="J23" s="50"/>
      <c r="K23" s="49"/>
      <c r="L23" s="49"/>
      <c r="M23" s="49"/>
      <c r="N23" s="48"/>
      <c r="O23" s="31"/>
      <c r="P23" s="40" t="e">
        <f t="shared" si="0"/>
        <v>#DIV/0!</v>
      </c>
      <c r="Q23" s="39" t="e">
        <f t="shared" si="1"/>
        <v>#DIV/0!</v>
      </c>
      <c r="R23" s="38"/>
    </row>
    <row r="24" spans="1:18" s="21" customFormat="1" ht="42.95" hidden="1" customHeight="1">
      <c r="A24" s="37"/>
      <c r="B24" s="36"/>
      <c r="C24" s="199" t="s">
        <v>460</v>
      </c>
      <c r="D24" s="200"/>
      <c r="E24" s="200"/>
      <c r="F24" s="46">
        <f t="shared" ref="F24:N24" si="2">SUM(F17:F23)</f>
        <v>0</v>
      </c>
      <c r="G24" s="46">
        <f t="shared" si="2"/>
        <v>0</v>
      </c>
      <c r="H24" s="46">
        <f t="shared" si="2"/>
        <v>0</v>
      </c>
      <c r="I24" s="46">
        <f t="shared" si="2"/>
        <v>0</v>
      </c>
      <c r="J24" s="45">
        <f t="shared" si="2"/>
        <v>0</v>
      </c>
      <c r="K24" s="45">
        <f t="shared" si="2"/>
        <v>0</v>
      </c>
      <c r="L24" s="45">
        <f t="shared" si="2"/>
        <v>0</v>
      </c>
      <c r="M24" s="45">
        <f t="shared" si="2"/>
        <v>0</v>
      </c>
      <c r="N24" s="44">
        <f t="shared" si="2"/>
        <v>0</v>
      </c>
      <c r="O24" s="31"/>
      <c r="P24" s="40" t="e">
        <f t="shared" si="0"/>
        <v>#DIV/0!</v>
      </c>
      <c r="Q24" s="39" t="e">
        <f t="shared" si="1"/>
        <v>#DIV/0!</v>
      </c>
      <c r="R24" s="38"/>
    </row>
    <row r="25" spans="1:18" s="21" customFormat="1" ht="42.95" hidden="1" customHeight="1">
      <c r="A25" s="37"/>
      <c r="B25" s="36"/>
      <c r="C25" s="53" t="s">
        <v>469</v>
      </c>
      <c r="D25" s="197" t="s">
        <v>468</v>
      </c>
      <c r="E25" s="198"/>
      <c r="F25" s="51">
        <v>0</v>
      </c>
      <c r="G25" s="52">
        <f>F25*0.1</f>
        <v>0</v>
      </c>
      <c r="H25" s="52">
        <f>F25+G25</f>
        <v>0</v>
      </c>
      <c r="I25" s="51"/>
      <c r="J25" s="50"/>
      <c r="K25" s="49"/>
      <c r="L25" s="49"/>
      <c r="M25" s="49"/>
      <c r="N25" s="48">
        <f>TRUNC(SUM(H25:M25),-3)</f>
        <v>0</v>
      </c>
      <c r="O25" s="31"/>
      <c r="P25" s="40" t="e">
        <f t="shared" si="0"/>
        <v>#DIV/0!</v>
      </c>
      <c r="Q25" s="39" t="e">
        <f t="shared" si="1"/>
        <v>#DIV/0!</v>
      </c>
      <c r="R25" s="38"/>
    </row>
    <row r="26" spans="1:18" s="21" customFormat="1" ht="42.95" hidden="1" customHeight="1">
      <c r="A26" s="37"/>
      <c r="B26" s="36"/>
      <c r="C26" s="53" t="s">
        <v>467</v>
      </c>
      <c r="D26" s="203" t="s">
        <v>466</v>
      </c>
      <c r="E26" s="204"/>
      <c r="F26" s="51"/>
      <c r="G26" s="52">
        <f>F26*0.1</f>
        <v>0</v>
      </c>
      <c r="H26" s="52">
        <f>F26+G26</f>
        <v>0</v>
      </c>
      <c r="I26" s="51"/>
      <c r="J26" s="50"/>
      <c r="K26" s="49"/>
      <c r="L26" s="49"/>
      <c r="M26" s="49"/>
      <c r="N26" s="48">
        <f>TRUNC(SUM(H26:M26),-3)</f>
        <v>0</v>
      </c>
      <c r="O26" s="31"/>
      <c r="P26" s="40" t="e">
        <f t="shared" si="0"/>
        <v>#DIV/0!</v>
      </c>
      <c r="Q26" s="39" t="e">
        <f t="shared" si="1"/>
        <v>#DIV/0!</v>
      </c>
      <c r="R26" s="38"/>
    </row>
    <row r="27" spans="1:18" s="21" customFormat="1" ht="42.95" hidden="1" customHeight="1">
      <c r="A27" s="37"/>
      <c r="B27" s="36"/>
      <c r="C27" s="53" t="s">
        <v>464</v>
      </c>
      <c r="D27" s="203" t="s">
        <v>465</v>
      </c>
      <c r="E27" s="204"/>
      <c r="F27" s="51"/>
      <c r="G27" s="52">
        <f>F27*0.1</f>
        <v>0</v>
      </c>
      <c r="H27" s="52">
        <f>F27+G27</f>
        <v>0</v>
      </c>
      <c r="I27" s="51"/>
      <c r="J27" s="50"/>
      <c r="K27" s="49"/>
      <c r="L27" s="49"/>
      <c r="M27" s="49"/>
      <c r="N27" s="48">
        <f>TRUNC(SUM(H27:M27),-3)</f>
        <v>0</v>
      </c>
      <c r="O27" s="31"/>
      <c r="P27" s="40" t="e">
        <f t="shared" si="0"/>
        <v>#DIV/0!</v>
      </c>
      <c r="Q27" s="39" t="e">
        <f t="shared" si="1"/>
        <v>#DIV/0!</v>
      </c>
      <c r="R27" s="38"/>
    </row>
    <row r="28" spans="1:18" s="21" customFormat="1" ht="42.95" hidden="1" customHeight="1">
      <c r="A28" s="37"/>
      <c r="B28" s="36"/>
      <c r="C28" s="53" t="s">
        <v>464</v>
      </c>
      <c r="D28" s="203" t="s">
        <v>463</v>
      </c>
      <c r="E28" s="204"/>
      <c r="F28" s="51"/>
      <c r="G28" s="52">
        <f>F28*0.1</f>
        <v>0</v>
      </c>
      <c r="H28" s="52">
        <f>F28+G28</f>
        <v>0</v>
      </c>
      <c r="I28" s="51"/>
      <c r="J28" s="50"/>
      <c r="K28" s="49"/>
      <c r="L28" s="49"/>
      <c r="M28" s="49"/>
      <c r="N28" s="48">
        <f>TRUNC(SUM(H28:M28),-3)</f>
        <v>0</v>
      </c>
      <c r="O28" s="31"/>
      <c r="P28" s="40" t="e">
        <f t="shared" si="0"/>
        <v>#DIV/0!</v>
      </c>
      <c r="Q28" s="39" t="e">
        <f t="shared" si="1"/>
        <v>#DIV/0!</v>
      </c>
      <c r="R28" s="38"/>
    </row>
    <row r="29" spans="1:18" s="21" customFormat="1" ht="42.95" hidden="1" customHeight="1">
      <c r="A29" s="37"/>
      <c r="B29" s="36"/>
      <c r="C29" s="53"/>
      <c r="D29" s="203"/>
      <c r="E29" s="204"/>
      <c r="F29" s="55"/>
      <c r="G29" s="52"/>
      <c r="H29" s="52"/>
      <c r="I29" s="51"/>
      <c r="J29" s="50"/>
      <c r="K29" s="49"/>
      <c r="L29" s="49"/>
      <c r="M29" s="49"/>
      <c r="N29" s="48"/>
      <c r="O29" s="31"/>
      <c r="P29" s="40" t="e">
        <f t="shared" si="0"/>
        <v>#DIV/0!</v>
      </c>
      <c r="Q29" s="39" t="e">
        <f t="shared" si="1"/>
        <v>#DIV/0!</v>
      </c>
      <c r="R29" s="38"/>
    </row>
    <row r="30" spans="1:18" s="21" customFormat="1" ht="42.95" hidden="1" customHeight="1">
      <c r="A30" s="37"/>
      <c r="B30" s="36"/>
      <c r="C30" s="199" t="s">
        <v>460</v>
      </c>
      <c r="D30" s="200"/>
      <c r="E30" s="200"/>
      <c r="F30" s="46">
        <f t="shared" ref="F30:N30" si="3">SUM(F25:F28)</f>
        <v>0</v>
      </c>
      <c r="G30" s="47">
        <f t="shared" si="3"/>
        <v>0</v>
      </c>
      <c r="H30" s="47">
        <f t="shared" si="3"/>
        <v>0</v>
      </c>
      <c r="I30" s="46">
        <f t="shared" si="3"/>
        <v>0</v>
      </c>
      <c r="J30" s="45">
        <f t="shared" si="3"/>
        <v>0</v>
      </c>
      <c r="K30" s="45">
        <f t="shared" si="3"/>
        <v>0</v>
      </c>
      <c r="L30" s="45">
        <f t="shared" si="3"/>
        <v>0</v>
      </c>
      <c r="M30" s="45">
        <f t="shared" si="3"/>
        <v>0</v>
      </c>
      <c r="N30" s="54">
        <f t="shared" si="3"/>
        <v>0</v>
      </c>
      <c r="O30" s="31"/>
      <c r="P30" s="40" t="e">
        <f t="shared" si="0"/>
        <v>#DIV/0!</v>
      </c>
      <c r="Q30" s="39" t="e">
        <f t="shared" si="1"/>
        <v>#DIV/0!</v>
      </c>
      <c r="R30" s="38"/>
    </row>
    <row r="31" spans="1:18" s="21" customFormat="1" ht="42.95" hidden="1" customHeight="1">
      <c r="A31" s="37"/>
      <c r="B31" s="36"/>
      <c r="C31" s="53" t="s">
        <v>462</v>
      </c>
      <c r="D31" s="197" t="s">
        <v>461</v>
      </c>
      <c r="E31" s="198"/>
      <c r="F31" s="51"/>
      <c r="G31" s="52">
        <f>F31*0.1</f>
        <v>0</v>
      </c>
      <c r="H31" s="52">
        <f>F31+G31</f>
        <v>0</v>
      </c>
      <c r="I31" s="51"/>
      <c r="J31" s="50"/>
      <c r="K31" s="49"/>
      <c r="L31" s="49"/>
      <c r="M31" s="49"/>
      <c r="N31" s="48">
        <f>H31+I31+J31+K31+L31+M31</f>
        <v>0</v>
      </c>
      <c r="O31" s="31"/>
      <c r="P31" s="40" t="e">
        <f t="shared" si="0"/>
        <v>#DIV/0!</v>
      </c>
      <c r="Q31" s="39" t="e">
        <f t="shared" si="1"/>
        <v>#DIV/0!</v>
      </c>
      <c r="R31" s="38"/>
    </row>
    <row r="32" spans="1:18" s="21" customFormat="1" ht="42.95" hidden="1" customHeight="1">
      <c r="A32" s="37"/>
      <c r="B32" s="36"/>
      <c r="C32" s="53"/>
      <c r="D32" s="197"/>
      <c r="E32" s="198"/>
      <c r="F32" s="51"/>
      <c r="G32" s="52">
        <f>F32*0.1</f>
        <v>0</v>
      </c>
      <c r="H32" s="52">
        <f>F32+G32</f>
        <v>0</v>
      </c>
      <c r="I32" s="51"/>
      <c r="J32" s="50"/>
      <c r="K32" s="49"/>
      <c r="L32" s="49"/>
      <c r="M32" s="49"/>
      <c r="N32" s="48">
        <f>H32+I32+J32</f>
        <v>0</v>
      </c>
      <c r="O32" s="31"/>
      <c r="P32" s="40" t="e">
        <f t="shared" si="0"/>
        <v>#DIV/0!</v>
      </c>
      <c r="Q32" s="39" t="e">
        <f t="shared" si="1"/>
        <v>#DIV/0!</v>
      </c>
      <c r="R32" s="38"/>
    </row>
    <row r="33" spans="1:18" s="21" customFormat="1" ht="42.95" hidden="1" customHeight="1">
      <c r="A33" s="37"/>
      <c r="B33" s="36"/>
      <c r="C33" s="199" t="s">
        <v>460</v>
      </c>
      <c r="D33" s="200"/>
      <c r="E33" s="200"/>
      <c r="F33" s="46">
        <f>SUM(F31:F32)</f>
        <v>0</v>
      </c>
      <c r="G33" s="47">
        <f>SUM(G31:G32)</f>
        <v>0</v>
      </c>
      <c r="H33" s="47">
        <f>SUM(H31:H32)</f>
        <v>0</v>
      </c>
      <c r="I33" s="46">
        <f>SUM(I31:I32)</f>
        <v>0</v>
      </c>
      <c r="J33" s="45">
        <f>SUM(J31:J32)</f>
        <v>0</v>
      </c>
      <c r="K33" s="45"/>
      <c r="L33" s="45"/>
      <c r="M33" s="45"/>
      <c r="N33" s="44">
        <f>SUM(N31:N32)</f>
        <v>0</v>
      </c>
      <c r="O33" s="31"/>
      <c r="P33" s="40" t="e">
        <f t="shared" si="0"/>
        <v>#DIV/0!</v>
      </c>
      <c r="Q33" s="39" t="e">
        <f t="shared" si="1"/>
        <v>#DIV/0!</v>
      </c>
      <c r="R33" s="38"/>
    </row>
    <row r="34" spans="1:18" s="21" customFormat="1" ht="65.099999999999994" customHeight="1" thickBot="1">
      <c r="A34" s="37"/>
      <c r="B34" s="36"/>
      <c r="C34" s="201" t="s">
        <v>11</v>
      </c>
      <c r="D34" s="202"/>
      <c r="E34" s="202"/>
      <c r="F34" s="43">
        <f t="shared" ref="F34:N34" si="4">F24+F30+F33</f>
        <v>0</v>
      </c>
      <c r="G34" s="43">
        <f t="shared" si="4"/>
        <v>0</v>
      </c>
      <c r="H34" s="43">
        <f t="shared" si="4"/>
        <v>0</v>
      </c>
      <c r="I34" s="43">
        <f t="shared" si="4"/>
        <v>0</v>
      </c>
      <c r="J34" s="42">
        <f t="shared" si="4"/>
        <v>0</v>
      </c>
      <c r="K34" s="42">
        <f t="shared" si="4"/>
        <v>0</v>
      </c>
      <c r="L34" s="42">
        <f t="shared" si="4"/>
        <v>0</v>
      </c>
      <c r="M34" s="42">
        <f t="shared" si="4"/>
        <v>0</v>
      </c>
      <c r="N34" s="41">
        <f t="shared" si="4"/>
        <v>0</v>
      </c>
      <c r="O34" s="31"/>
      <c r="P34" s="40" t="e">
        <f t="shared" si="0"/>
        <v>#DIV/0!</v>
      </c>
      <c r="Q34" s="39" t="e">
        <f t="shared" si="1"/>
        <v>#DIV/0!</v>
      </c>
      <c r="R34" s="38"/>
    </row>
    <row r="35" spans="1:18" s="21" customFormat="1" ht="62.25" customHeight="1">
      <c r="A35" s="37"/>
      <c r="B35" s="36"/>
      <c r="C35" s="35"/>
      <c r="D35" s="31"/>
      <c r="E35" s="34"/>
      <c r="F35" s="34"/>
      <c r="G35" s="34"/>
      <c r="H35" s="33"/>
      <c r="I35" s="33"/>
      <c r="J35" s="33"/>
      <c r="K35" s="33"/>
      <c r="L35" s="33"/>
      <c r="M35" s="33"/>
      <c r="N35" s="32"/>
      <c r="O35" s="31"/>
      <c r="P35" s="23"/>
      <c r="Q35" s="22"/>
    </row>
    <row r="36" spans="1:18" s="21" customFormat="1" ht="24.95" customHeight="1" thickBot="1">
      <c r="A36" s="30"/>
      <c r="B36" s="29"/>
      <c r="C36" s="28"/>
      <c r="D36" s="24"/>
      <c r="E36" s="27"/>
      <c r="F36" s="27"/>
      <c r="G36" s="27"/>
      <c r="H36" s="26"/>
      <c r="I36" s="26"/>
      <c r="J36" s="26"/>
      <c r="K36" s="26"/>
      <c r="L36" s="26"/>
      <c r="M36" s="26"/>
      <c r="N36" s="25"/>
      <c r="O36" s="24"/>
      <c r="P36" s="23"/>
      <c r="Q36" s="22"/>
    </row>
    <row r="37" spans="1:18" ht="14.25" thickTop="1"/>
    <row r="38" spans="1:18" ht="35.25" customHeight="1">
      <c r="J38" s="19">
        <v>8021265000</v>
      </c>
      <c r="N38" s="20" t="e">
        <f>#REF!+#REF!</f>
        <v>#REF!</v>
      </c>
    </row>
    <row r="39" spans="1:18" ht="60" customHeight="1">
      <c r="J39" s="19">
        <f>J38-N30-N33-N24</f>
        <v>8021265000</v>
      </c>
      <c r="N39" s="20" t="e">
        <f>#REF!+#REF!</f>
        <v>#REF!</v>
      </c>
    </row>
    <row r="40" spans="1:18" ht="32.25" customHeight="1">
      <c r="J40" s="19"/>
      <c r="N40" s="18" t="e">
        <f>#REF!+#REF!</f>
        <v>#REF!</v>
      </c>
    </row>
  </sheetData>
  <mergeCells count="33">
    <mergeCell ref="F12:I12"/>
    <mergeCell ref="A3:O3"/>
    <mergeCell ref="A5:O6"/>
    <mergeCell ref="F9:I9"/>
    <mergeCell ref="F10:I10"/>
    <mergeCell ref="F11:I11"/>
    <mergeCell ref="F13:I13"/>
    <mergeCell ref="C15:E16"/>
    <mergeCell ref="F15:H15"/>
    <mergeCell ref="I15:I16"/>
    <mergeCell ref="J15:J16"/>
    <mergeCell ref="C24:E24"/>
    <mergeCell ref="L15:L16"/>
    <mergeCell ref="M15:M16"/>
    <mergeCell ref="N15:N16"/>
    <mergeCell ref="D17:E17"/>
    <mergeCell ref="D18:E18"/>
    <mergeCell ref="K15:K16"/>
    <mergeCell ref="D19:E19"/>
    <mergeCell ref="D20:E20"/>
    <mergeCell ref="D21:E21"/>
    <mergeCell ref="D22:E22"/>
    <mergeCell ref="D23:E23"/>
    <mergeCell ref="D31:E31"/>
    <mergeCell ref="D32:E32"/>
    <mergeCell ref="C33:E33"/>
    <mergeCell ref="C34:E34"/>
    <mergeCell ref="D25:E25"/>
    <mergeCell ref="D26:E26"/>
    <mergeCell ref="D27:E27"/>
    <mergeCell ref="D28:E28"/>
    <mergeCell ref="D29:E29"/>
    <mergeCell ref="C30:E30"/>
  </mergeCells>
  <phoneticPr fontId="1" type="noConversion"/>
  <pageMargins left="1.1417322834645669" right="0.74803149606299213" top="0.86614173228346458" bottom="0.47244094488188981" header="0.51181102362204722" footer="0.15748031496062992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view="pageBreakPreview" topLeftCell="B1" zoomScale="85" zoomScaleNormal="100" zoomScaleSheetLayoutView="85" workbookViewId="0">
      <pane xSplit="3" ySplit="3" topLeftCell="E4" activePane="bottomRight" state="frozen"/>
      <selection activeCell="I19" sqref="I19"/>
      <selection pane="topRight" activeCell="I19" sqref="I19"/>
      <selection pane="bottomLeft" activeCell="I19" sqref="I19"/>
      <selection pane="bottomRight" activeCell="G51" sqref="G51"/>
    </sheetView>
  </sheetViews>
  <sheetFormatPr defaultRowHeight="16.5"/>
  <cols>
    <col min="1" max="1" width="0" hidden="1" customWidth="1"/>
    <col min="2" max="3" width="4.625" customWidth="1"/>
    <col min="4" max="4" width="40.375" customWidth="1"/>
    <col min="5" max="7" width="23.625" customWidth="1"/>
    <col min="8" max="8" width="23.625" hidden="1" customWidth="1"/>
    <col min="9" max="9" width="23.625" customWidth="1"/>
    <col min="10" max="10" width="23.375" customWidth="1"/>
    <col min="11" max="11" width="4.625" customWidth="1"/>
    <col min="12" max="12" width="2.25" customWidth="1"/>
    <col min="13" max="13" width="7.125" style="99" customWidth="1"/>
    <col min="14" max="14" width="3.125" style="99" hidden="1" customWidth="1"/>
    <col min="15" max="15" width="10.375" hidden="1" customWidth="1"/>
    <col min="16" max="16" width="2.875" customWidth="1"/>
    <col min="17" max="17" width="5.875" customWidth="1"/>
    <col min="18" max="18" width="46.375" customWidth="1"/>
  </cols>
  <sheetData>
    <row r="1" spans="1:19" ht="24" customHeight="1">
      <c r="A1" s="109"/>
      <c r="B1" s="254" t="s">
        <v>618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6"/>
      <c r="S1" s="109"/>
    </row>
    <row r="2" spans="1:19" ht="32.25" customHeight="1" thickBot="1">
      <c r="A2" s="109"/>
      <c r="B2" s="195" t="str">
        <f>공사비총괄!A5</f>
        <v>공사명 : 88골프장 클럽하우스 엘리베이터 설치공사</v>
      </c>
      <c r="C2" s="194"/>
      <c r="D2" s="194"/>
      <c r="E2" s="194"/>
      <c r="F2" s="194"/>
      <c r="G2" s="194"/>
      <c r="H2" s="194"/>
      <c r="I2" s="194"/>
      <c r="J2" s="257"/>
      <c r="K2" s="257"/>
      <c r="L2" s="257"/>
      <c r="M2" s="257"/>
      <c r="N2" s="257"/>
      <c r="O2" s="257"/>
      <c r="P2" s="257"/>
      <c r="Q2" s="257"/>
      <c r="R2" s="258"/>
      <c r="S2" s="109"/>
    </row>
    <row r="3" spans="1:19" ht="31.5" customHeight="1" thickBot="1">
      <c r="A3" s="109"/>
      <c r="B3" s="259" t="s">
        <v>617</v>
      </c>
      <c r="C3" s="260"/>
      <c r="D3" s="261"/>
      <c r="E3" s="193" t="s">
        <v>616</v>
      </c>
      <c r="F3" s="192" t="s">
        <v>615</v>
      </c>
      <c r="G3" s="192" t="s">
        <v>614</v>
      </c>
      <c r="H3" s="190" t="s">
        <v>613</v>
      </c>
      <c r="I3" s="191" t="s">
        <v>612</v>
      </c>
      <c r="J3" s="269" t="s">
        <v>611</v>
      </c>
      <c r="K3" s="270"/>
      <c r="L3" s="270"/>
      <c r="M3" s="270"/>
      <c r="N3" s="270"/>
      <c r="O3" s="270"/>
      <c r="P3" s="270"/>
      <c r="Q3" s="271"/>
      <c r="R3" s="190" t="s">
        <v>454</v>
      </c>
      <c r="S3" s="109"/>
    </row>
    <row r="4" spans="1:19" s="120" customFormat="1" ht="21.95" customHeight="1">
      <c r="A4" s="131" t="s">
        <v>610</v>
      </c>
      <c r="B4" s="262" t="s">
        <v>609</v>
      </c>
      <c r="C4" s="264" t="s">
        <v>608</v>
      </c>
      <c r="D4" s="189" t="s">
        <v>607</v>
      </c>
      <c r="E4" s="188">
        <f>SUM(공종별집계표!F27)</f>
        <v>0</v>
      </c>
      <c r="F4" s="187"/>
      <c r="G4" s="187"/>
      <c r="H4" s="186"/>
      <c r="I4" s="185"/>
      <c r="J4" s="266" t="s">
        <v>52</v>
      </c>
      <c r="K4" s="266"/>
      <c r="L4" s="266"/>
      <c r="M4" s="266"/>
      <c r="N4" s="183"/>
      <c r="O4" s="184"/>
      <c r="P4" s="183"/>
      <c r="Q4" s="183"/>
      <c r="R4" s="182" t="s">
        <v>52</v>
      </c>
      <c r="S4" s="121"/>
    </row>
    <row r="5" spans="1:19" ht="21.95" customHeight="1">
      <c r="A5" s="119" t="s">
        <v>606</v>
      </c>
      <c r="B5" s="263"/>
      <c r="C5" s="265"/>
      <c r="D5" s="174" t="s">
        <v>605</v>
      </c>
      <c r="E5" s="168">
        <v>0</v>
      </c>
      <c r="F5" s="167"/>
      <c r="G5" s="167"/>
      <c r="H5" s="166"/>
      <c r="I5" s="165"/>
      <c r="J5" s="164" t="s">
        <v>52</v>
      </c>
      <c r="K5" s="140"/>
      <c r="L5" s="140"/>
      <c r="M5" s="139"/>
      <c r="N5" s="139"/>
      <c r="O5" s="138"/>
      <c r="P5" s="138"/>
      <c r="Q5" s="138"/>
      <c r="R5" s="137" t="s">
        <v>52</v>
      </c>
      <c r="S5" s="109"/>
    </row>
    <row r="6" spans="1:19" ht="21.95" customHeight="1">
      <c r="A6" s="119" t="s">
        <v>455</v>
      </c>
      <c r="B6" s="263"/>
      <c r="C6" s="265"/>
      <c r="D6" s="174" t="s">
        <v>604</v>
      </c>
      <c r="E6" s="168">
        <v>0</v>
      </c>
      <c r="F6" s="167"/>
      <c r="G6" s="167"/>
      <c r="H6" s="166"/>
      <c r="I6" s="165"/>
      <c r="J6" s="164" t="s">
        <v>52</v>
      </c>
      <c r="K6" s="140"/>
      <c r="L6" s="140"/>
      <c r="M6" s="139"/>
      <c r="N6" s="139"/>
      <c r="O6" s="138"/>
      <c r="P6" s="138"/>
      <c r="Q6" s="138"/>
      <c r="R6" s="137" t="s">
        <v>52</v>
      </c>
      <c r="S6" s="109"/>
    </row>
    <row r="7" spans="1:19" ht="21.95" customHeight="1">
      <c r="A7" s="119" t="s">
        <v>603</v>
      </c>
      <c r="B7" s="263"/>
      <c r="C7" s="265"/>
      <c r="D7" s="174" t="s">
        <v>535</v>
      </c>
      <c r="E7" s="168">
        <f>TRUNC(E4+E5-E6, 0)</f>
        <v>0</v>
      </c>
      <c r="F7" s="167"/>
      <c r="G7" s="167"/>
      <c r="H7" s="166"/>
      <c r="I7" s="165"/>
      <c r="J7" s="164" t="s">
        <v>52</v>
      </c>
      <c r="K7" s="140"/>
      <c r="L7" s="140"/>
      <c r="M7" s="139"/>
      <c r="N7" s="139"/>
      <c r="O7" s="138"/>
      <c r="P7" s="138"/>
      <c r="Q7" s="138"/>
      <c r="R7" s="137" t="s">
        <v>52</v>
      </c>
      <c r="S7" s="109"/>
    </row>
    <row r="8" spans="1:19" s="120" customFormat="1" ht="21.95" customHeight="1">
      <c r="A8" s="131" t="s">
        <v>602</v>
      </c>
      <c r="B8" s="263"/>
      <c r="C8" s="265" t="s">
        <v>601</v>
      </c>
      <c r="D8" s="176" t="s">
        <v>600</v>
      </c>
      <c r="E8" s="145">
        <f>SUM(공종별집계표!H27)</f>
        <v>0</v>
      </c>
      <c r="F8" s="144"/>
      <c r="G8" s="144"/>
      <c r="H8" s="143"/>
      <c r="I8" s="142"/>
      <c r="J8" s="172" t="s">
        <v>52</v>
      </c>
      <c r="K8" s="171"/>
      <c r="L8" s="171"/>
      <c r="M8" s="170"/>
      <c r="N8" s="170"/>
      <c r="O8" s="169"/>
      <c r="P8" s="169"/>
      <c r="Q8" s="169"/>
      <c r="R8" s="173" t="s">
        <v>52</v>
      </c>
      <c r="S8" s="121"/>
    </row>
    <row r="9" spans="1:19" ht="21.95" customHeight="1">
      <c r="A9" s="119" t="s">
        <v>599</v>
      </c>
      <c r="B9" s="263"/>
      <c r="C9" s="265"/>
      <c r="D9" s="174" t="s">
        <v>598</v>
      </c>
      <c r="E9" s="168">
        <f>TRUNC(E8*$M$9, 0)</f>
        <v>0</v>
      </c>
      <c r="F9" s="167"/>
      <c r="G9" s="167"/>
      <c r="H9" s="166"/>
      <c r="I9" s="165"/>
      <c r="J9" s="164" t="s">
        <v>575</v>
      </c>
      <c r="K9" s="140" t="s">
        <v>568</v>
      </c>
      <c r="L9" s="140"/>
      <c r="M9" s="139">
        <v>0.13</v>
      </c>
      <c r="N9" s="139"/>
      <c r="O9" s="138"/>
      <c r="P9" s="138"/>
      <c r="Q9" s="138"/>
      <c r="R9" s="137" t="s">
        <v>597</v>
      </c>
      <c r="S9" s="109"/>
    </row>
    <row r="10" spans="1:19" ht="21.95" customHeight="1">
      <c r="A10" s="119" t="s">
        <v>596</v>
      </c>
      <c r="B10" s="263"/>
      <c r="C10" s="265"/>
      <c r="D10" s="174" t="s">
        <v>535</v>
      </c>
      <c r="E10" s="168">
        <f>TRUNC(E8+E9, 0)</f>
        <v>0</v>
      </c>
      <c r="F10" s="167"/>
      <c r="G10" s="167"/>
      <c r="H10" s="166"/>
      <c r="I10" s="165"/>
      <c r="J10" s="164" t="s">
        <v>52</v>
      </c>
      <c r="K10" s="140"/>
      <c r="L10" s="140"/>
      <c r="M10" s="139"/>
      <c r="N10" s="139"/>
      <c r="O10" s="138"/>
      <c r="P10" s="138"/>
      <c r="Q10" s="138"/>
      <c r="R10" s="137" t="s">
        <v>52</v>
      </c>
      <c r="S10" s="109"/>
    </row>
    <row r="11" spans="1:19" s="120" customFormat="1" ht="21.95" customHeight="1">
      <c r="A11" s="131" t="s">
        <v>595</v>
      </c>
      <c r="B11" s="263"/>
      <c r="C11" s="265" t="s">
        <v>594</v>
      </c>
      <c r="D11" s="176" t="s">
        <v>593</v>
      </c>
      <c r="E11" s="145">
        <f>SUM(공종별집계표!J27)</f>
        <v>0</v>
      </c>
      <c r="F11" s="144"/>
      <c r="G11" s="144"/>
      <c r="H11" s="143"/>
      <c r="I11" s="142"/>
      <c r="J11" s="172" t="s">
        <v>52</v>
      </c>
      <c r="K11" s="171"/>
      <c r="L11" s="171"/>
      <c r="M11" s="170"/>
      <c r="N11" s="170"/>
      <c r="O11" s="169"/>
      <c r="P11" s="169"/>
      <c r="Q11" s="169"/>
      <c r="R11" s="173" t="s">
        <v>52</v>
      </c>
      <c r="S11" s="121"/>
    </row>
    <row r="12" spans="1:19" ht="21.95" customHeight="1">
      <c r="A12" s="119" t="s">
        <v>592</v>
      </c>
      <c r="B12" s="263"/>
      <c r="C12" s="265"/>
      <c r="D12" s="174" t="s">
        <v>591</v>
      </c>
      <c r="E12" s="168">
        <f>TRUNC(E10*$M$12, 0)</f>
        <v>0</v>
      </c>
      <c r="F12" s="167"/>
      <c r="G12" s="167"/>
      <c r="H12" s="166"/>
      <c r="I12" s="165"/>
      <c r="J12" s="164" t="s">
        <v>587</v>
      </c>
      <c r="K12" s="140" t="s">
        <v>568</v>
      </c>
      <c r="L12" s="140"/>
      <c r="M12" s="139">
        <v>3.6999999999999998E-2</v>
      </c>
      <c r="N12" s="139"/>
      <c r="O12" s="138"/>
      <c r="P12" s="138"/>
      <c r="Q12" s="138"/>
      <c r="R12" s="137" t="s">
        <v>590</v>
      </c>
      <c r="S12" s="109"/>
    </row>
    <row r="13" spans="1:19" ht="21.95" customHeight="1">
      <c r="A13" s="119" t="s">
        <v>589</v>
      </c>
      <c r="B13" s="263"/>
      <c r="C13" s="265"/>
      <c r="D13" s="174" t="s">
        <v>588</v>
      </c>
      <c r="E13" s="168">
        <f>TRUNC(E10*$M$13, 0)</f>
        <v>0</v>
      </c>
      <c r="F13" s="167"/>
      <c r="G13" s="167"/>
      <c r="H13" s="166"/>
      <c r="I13" s="165"/>
      <c r="J13" s="164" t="s">
        <v>587</v>
      </c>
      <c r="K13" s="140" t="s">
        <v>568</v>
      </c>
      <c r="L13" s="140"/>
      <c r="M13" s="139">
        <v>1.01E-2</v>
      </c>
      <c r="N13" s="139"/>
      <c r="O13" s="138"/>
      <c r="P13" s="138"/>
      <c r="Q13" s="138"/>
      <c r="R13" s="137" t="s">
        <v>586</v>
      </c>
      <c r="S13" s="109"/>
    </row>
    <row r="14" spans="1:19" ht="21.95" customHeight="1">
      <c r="A14" s="119" t="s">
        <v>585</v>
      </c>
      <c r="B14" s="263"/>
      <c r="C14" s="265"/>
      <c r="D14" s="174" t="s">
        <v>584</v>
      </c>
      <c r="E14" s="168">
        <f>TRUNC(E8*$M$14, 0)</f>
        <v>0</v>
      </c>
      <c r="F14" s="167"/>
      <c r="G14" s="167"/>
      <c r="H14" s="166"/>
      <c r="I14" s="165"/>
      <c r="J14" s="164" t="s">
        <v>575</v>
      </c>
      <c r="K14" s="140" t="s">
        <v>568</v>
      </c>
      <c r="L14" s="140"/>
      <c r="M14" s="139">
        <v>3.4299999999999997E-2</v>
      </c>
      <c r="N14" s="139"/>
      <c r="O14" s="138"/>
      <c r="P14" s="138"/>
      <c r="Q14" s="138"/>
      <c r="R14" s="137" t="s">
        <v>578</v>
      </c>
      <c r="S14" s="109"/>
    </row>
    <row r="15" spans="1:19" ht="21.95" customHeight="1">
      <c r="A15" s="119" t="s">
        <v>583</v>
      </c>
      <c r="B15" s="263"/>
      <c r="C15" s="265"/>
      <c r="D15" s="174" t="s">
        <v>582</v>
      </c>
      <c r="E15" s="168">
        <f>TRUNC(E8*$M$15, 0)</f>
        <v>0</v>
      </c>
      <c r="F15" s="167"/>
      <c r="G15" s="167"/>
      <c r="H15" s="166"/>
      <c r="I15" s="165"/>
      <c r="J15" s="164" t="s">
        <v>575</v>
      </c>
      <c r="K15" s="140" t="s">
        <v>568</v>
      </c>
      <c r="L15" s="140"/>
      <c r="M15" s="139">
        <v>4.4999999999999998E-2</v>
      </c>
      <c r="N15" s="139"/>
      <c r="O15" s="138"/>
      <c r="P15" s="138"/>
      <c r="Q15" s="138"/>
      <c r="R15" s="137" t="s">
        <v>578</v>
      </c>
      <c r="S15" s="109"/>
    </row>
    <row r="16" spans="1:19" ht="21.95" customHeight="1">
      <c r="A16" s="119" t="s">
        <v>581</v>
      </c>
      <c r="B16" s="263"/>
      <c r="C16" s="265"/>
      <c r="D16" s="174" t="s">
        <v>580</v>
      </c>
      <c r="E16" s="168">
        <f>TRUNC(E14*$M$16, 0)</f>
        <v>0</v>
      </c>
      <c r="F16" s="167"/>
      <c r="G16" s="167"/>
      <c r="H16" s="166"/>
      <c r="I16" s="165"/>
      <c r="J16" s="164" t="s">
        <v>579</v>
      </c>
      <c r="K16" s="140" t="s">
        <v>568</v>
      </c>
      <c r="L16" s="140"/>
      <c r="M16" s="139">
        <v>0.1152</v>
      </c>
      <c r="N16" s="139"/>
      <c r="O16" s="138"/>
      <c r="P16" s="138"/>
      <c r="Q16" s="138"/>
      <c r="R16" s="137" t="s">
        <v>578</v>
      </c>
      <c r="S16" s="109"/>
    </row>
    <row r="17" spans="1:19" ht="21.95" customHeight="1">
      <c r="A17" s="119" t="s">
        <v>577</v>
      </c>
      <c r="B17" s="263"/>
      <c r="C17" s="265"/>
      <c r="D17" s="174" t="s">
        <v>576</v>
      </c>
      <c r="E17" s="168">
        <f>TRUNC(E8*$M$17, 0)</f>
        <v>0</v>
      </c>
      <c r="F17" s="167"/>
      <c r="G17" s="167"/>
      <c r="H17" s="166"/>
      <c r="I17" s="165"/>
      <c r="J17" s="164" t="s">
        <v>575</v>
      </c>
      <c r="K17" s="140" t="s">
        <v>568</v>
      </c>
      <c r="L17" s="140"/>
      <c r="M17" s="139">
        <v>2.3E-2</v>
      </c>
      <c r="N17" s="139"/>
      <c r="O17" s="138"/>
      <c r="P17" s="138"/>
      <c r="Q17" s="138"/>
      <c r="R17" s="137" t="s">
        <v>574</v>
      </c>
      <c r="S17" s="109"/>
    </row>
    <row r="18" spans="1:19" ht="33.75" customHeight="1">
      <c r="A18" s="119" t="s">
        <v>573</v>
      </c>
      <c r="B18" s="263"/>
      <c r="C18" s="265"/>
      <c r="D18" s="174" t="s">
        <v>572</v>
      </c>
      <c r="E18" s="168">
        <f>E19</f>
        <v>0</v>
      </c>
      <c r="F18" s="167"/>
      <c r="G18" s="167"/>
      <c r="H18" s="166"/>
      <c r="I18" s="165"/>
      <c r="J18" s="164" t="s">
        <v>569</v>
      </c>
      <c r="K18" s="140" t="s">
        <v>568</v>
      </c>
      <c r="L18" s="140"/>
      <c r="M18" s="139">
        <v>2.93E-2</v>
      </c>
      <c r="N18" s="140" t="s">
        <v>567</v>
      </c>
      <c r="O18" s="181">
        <v>0</v>
      </c>
      <c r="P18" s="179"/>
      <c r="Q18" s="179"/>
      <c r="R18" s="137" t="s">
        <v>571</v>
      </c>
      <c r="S18" s="109"/>
    </row>
    <row r="19" spans="1:19" ht="21.95" customHeight="1">
      <c r="A19" s="119"/>
      <c r="B19" s="263"/>
      <c r="C19" s="265"/>
      <c r="D19" s="174" t="s">
        <v>570</v>
      </c>
      <c r="E19" s="168">
        <f>TRUNC((E7+E8+(E44/1.1/1.0054))*$M$19+O19, 0)</f>
        <v>0</v>
      </c>
      <c r="F19" s="167"/>
      <c r="G19" s="167"/>
      <c r="H19" s="166"/>
      <c r="I19" s="165"/>
      <c r="J19" s="164" t="s">
        <v>569</v>
      </c>
      <c r="K19" s="140" t="s">
        <v>568</v>
      </c>
      <c r="L19" s="140"/>
      <c r="M19" s="139">
        <f>M18</f>
        <v>2.93E-2</v>
      </c>
      <c r="N19" s="180" t="s">
        <v>567</v>
      </c>
      <c r="O19" s="179">
        <f>O18</f>
        <v>0</v>
      </c>
      <c r="P19" s="179"/>
      <c r="Q19" s="179"/>
      <c r="R19" s="137"/>
      <c r="S19" s="109"/>
    </row>
    <row r="20" spans="1:19" ht="21.95" customHeight="1">
      <c r="A20" s="119"/>
      <c r="B20" s="263"/>
      <c r="C20" s="265"/>
      <c r="D20" s="174" t="s">
        <v>566</v>
      </c>
      <c r="E20" s="168">
        <f>TRUNC((E7+E8)*$M$20+O20, 0)*1.2</f>
        <v>0</v>
      </c>
      <c r="F20" s="167"/>
      <c r="G20" s="167"/>
      <c r="H20" s="166"/>
      <c r="I20" s="165"/>
      <c r="J20" s="164" t="s">
        <v>565</v>
      </c>
      <c r="K20" s="140" t="s">
        <v>511</v>
      </c>
      <c r="L20" s="140" t="s">
        <v>564</v>
      </c>
      <c r="M20" s="139">
        <f>M18</f>
        <v>2.93E-2</v>
      </c>
      <c r="N20" s="180" t="s">
        <v>563</v>
      </c>
      <c r="O20" s="179">
        <f>O18</f>
        <v>0</v>
      </c>
      <c r="P20" s="179" t="s">
        <v>562</v>
      </c>
      <c r="Q20" s="178" t="s">
        <v>561</v>
      </c>
      <c r="R20" s="137"/>
      <c r="S20" s="109"/>
    </row>
    <row r="21" spans="1:19" ht="21.95" customHeight="1">
      <c r="A21" s="119" t="s">
        <v>560</v>
      </c>
      <c r="B21" s="263"/>
      <c r="C21" s="265"/>
      <c r="D21" s="174" t="s">
        <v>559</v>
      </c>
      <c r="E21" s="168">
        <f>TRUNC((E7+E8+E11)*$M$21, 0)</f>
        <v>0</v>
      </c>
      <c r="F21" s="167"/>
      <c r="G21" s="167"/>
      <c r="H21" s="166"/>
      <c r="I21" s="165"/>
      <c r="J21" s="164" t="s">
        <v>558</v>
      </c>
      <c r="K21" s="140" t="s">
        <v>511</v>
      </c>
      <c r="L21" s="140"/>
      <c r="M21" s="139">
        <v>3.0000000000000001E-3</v>
      </c>
      <c r="N21" s="139"/>
      <c r="O21" s="138"/>
      <c r="P21" s="138"/>
      <c r="Q21" s="138"/>
      <c r="R21" s="137" t="s">
        <v>557</v>
      </c>
      <c r="S21" s="109"/>
    </row>
    <row r="22" spans="1:19" ht="21.95" customHeight="1">
      <c r="A22" s="119" t="s">
        <v>556</v>
      </c>
      <c r="B22" s="263"/>
      <c r="C22" s="265"/>
      <c r="D22" s="174" t="s">
        <v>555</v>
      </c>
      <c r="E22" s="168">
        <f>TRUNC((E7+E10)*$M$22, 0)</f>
        <v>0</v>
      </c>
      <c r="F22" s="167"/>
      <c r="G22" s="167"/>
      <c r="H22" s="166"/>
      <c r="I22" s="165"/>
      <c r="J22" s="164" t="s">
        <v>554</v>
      </c>
      <c r="K22" s="140" t="s">
        <v>511</v>
      </c>
      <c r="L22" s="140"/>
      <c r="M22" s="139">
        <v>0.04</v>
      </c>
      <c r="N22" s="139"/>
      <c r="O22" s="138"/>
      <c r="P22" s="138"/>
      <c r="Q22" s="138"/>
      <c r="R22" s="137" t="str">
        <f>R9</f>
        <v>6개월이하,50억미만&lt;직접공사비&gt;</v>
      </c>
      <c r="S22" s="109"/>
    </row>
    <row r="23" spans="1:19" ht="21.95" hidden="1" customHeight="1">
      <c r="A23" s="119"/>
      <c r="B23" s="263"/>
      <c r="C23" s="265"/>
      <c r="D23" s="174" t="s">
        <v>553</v>
      </c>
      <c r="E23" s="168"/>
      <c r="F23" s="167"/>
      <c r="G23" s="167"/>
      <c r="H23" s="166"/>
      <c r="I23" s="165"/>
      <c r="J23" s="164"/>
      <c r="K23" s="140"/>
      <c r="L23" s="140"/>
      <c r="M23" s="139"/>
      <c r="N23" s="139"/>
      <c r="O23" s="138"/>
      <c r="P23" s="138"/>
      <c r="Q23" s="138"/>
      <c r="R23" s="137" t="s">
        <v>552</v>
      </c>
      <c r="S23" s="109" t="s">
        <v>551</v>
      </c>
    </row>
    <row r="24" spans="1:19" ht="21.95" customHeight="1">
      <c r="A24" s="119" t="s">
        <v>550</v>
      </c>
      <c r="B24" s="263"/>
      <c r="C24" s="265"/>
      <c r="D24" s="174" t="s">
        <v>549</v>
      </c>
      <c r="E24" s="168">
        <f>TRUNC((E7+E8+E11)*$M$24, 0)</f>
        <v>0</v>
      </c>
      <c r="F24" s="167"/>
      <c r="G24" s="167"/>
      <c r="H24" s="166"/>
      <c r="I24" s="165"/>
      <c r="J24" s="164" t="s">
        <v>546</v>
      </c>
      <c r="K24" s="140" t="s">
        <v>511</v>
      </c>
      <c r="L24" s="140"/>
      <c r="M24" s="177">
        <v>8.0999999999999996E-4</v>
      </c>
      <c r="N24" s="177"/>
      <c r="O24" s="138"/>
      <c r="P24" s="138"/>
      <c r="Q24" s="138"/>
      <c r="R24" s="137" t="s">
        <v>529</v>
      </c>
      <c r="S24" s="109"/>
    </row>
    <row r="25" spans="1:19" ht="21.95" customHeight="1">
      <c r="A25" s="119" t="s">
        <v>548</v>
      </c>
      <c r="B25" s="263"/>
      <c r="C25" s="265"/>
      <c r="D25" s="174" t="s">
        <v>547</v>
      </c>
      <c r="E25" s="168">
        <f>TRUNC((E7+E8+E11)*$M$25, 0)</f>
        <v>0</v>
      </c>
      <c r="F25" s="167"/>
      <c r="G25" s="167"/>
      <c r="H25" s="166"/>
      <c r="I25" s="165"/>
      <c r="J25" s="164" t="s">
        <v>546</v>
      </c>
      <c r="K25" s="140" t="s">
        <v>511</v>
      </c>
      <c r="L25" s="140"/>
      <c r="M25" s="139">
        <v>6.9999999999999999E-4</v>
      </c>
      <c r="N25" s="139"/>
      <c r="O25" s="138"/>
      <c r="P25" s="138"/>
      <c r="Q25" s="138"/>
      <c r="R25" s="137" t="s">
        <v>545</v>
      </c>
      <c r="S25" s="109"/>
    </row>
    <row r="26" spans="1:19" s="175" customFormat="1" ht="21.95" hidden="1" customHeight="1">
      <c r="A26" s="131"/>
      <c r="B26" s="263"/>
      <c r="C26" s="265"/>
      <c r="D26" s="176" t="s">
        <v>544</v>
      </c>
      <c r="E26" s="145"/>
      <c r="F26" s="144"/>
      <c r="G26" s="144"/>
      <c r="H26" s="143"/>
      <c r="I26" s="165"/>
      <c r="J26" s="172"/>
      <c r="K26" s="171"/>
      <c r="L26" s="171"/>
      <c r="M26" s="170"/>
      <c r="N26" s="170"/>
      <c r="O26" s="169"/>
      <c r="P26" s="169"/>
      <c r="Q26" s="169"/>
      <c r="R26" s="137" t="s">
        <v>543</v>
      </c>
      <c r="S26" s="121"/>
    </row>
    <row r="27" spans="1:19" s="175" customFormat="1" ht="21.95" hidden="1" customHeight="1">
      <c r="A27" s="131"/>
      <c r="B27" s="263"/>
      <c r="C27" s="265"/>
      <c r="D27" s="176" t="s">
        <v>542</v>
      </c>
      <c r="E27" s="145"/>
      <c r="F27" s="144"/>
      <c r="G27" s="144"/>
      <c r="H27" s="143"/>
      <c r="I27" s="142"/>
      <c r="J27" s="172"/>
      <c r="K27" s="171"/>
      <c r="L27" s="171"/>
      <c r="M27" s="170"/>
      <c r="N27" s="170"/>
      <c r="O27" s="169"/>
      <c r="P27" s="169"/>
      <c r="Q27" s="169"/>
      <c r="R27" s="137" t="s">
        <v>541</v>
      </c>
      <c r="S27" s="121"/>
    </row>
    <row r="28" spans="1:19" s="175" customFormat="1" ht="21.95" hidden="1" customHeight="1">
      <c r="A28" s="131"/>
      <c r="B28" s="263"/>
      <c r="C28" s="265"/>
      <c r="D28" s="267" t="s">
        <v>540</v>
      </c>
      <c r="E28" s="145"/>
      <c r="F28" s="144"/>
      <c r="G28" s="144"/>
      <c r="H28" s="143"/>
      <c r="I28" s="142"/>
      <c r="J28" s="172"/>
      <c r="K28" s="171"/>
      <c r="L28" s="171"/>
      <c r="M28" s="170"/>
      <c r="N28" s="170"/>
      <c r="O28" s="169"/>
      <c r="P28" s="169"/>
      <c r="Q28" s="169"/>
      <c r="R28" s="137" t="s">
        <v>539</v>
      </c>
      <c r="S28" s="121"/>
    </row>
    <row r="29" spans="1:19" s="120" customFormat="1" ht="21.95" hidden="1" customHeight="1">
      <c r="A29" s="131"/>
      <c r="B29" s="263"/>
      <c r="C29" s="265"/>
      <c r="D29" s="268"/>
      <c r="E29" s="145">
        <f>(E7+E10+E11+E12+E13+E14+E15+E16+E17+E18+E21+E22+E23+E24+E25+E26+E27+E44/1.1/1.0054+E45/1.1/1.0054)*$M$29</f>
        <v>0</v>
      </c>
      <c r="F29" s="144"/>
      <c r="G29" s="144"/>
      <c r="H29" s="143"/>
      <c r="I29" s="142"/>
      <c r="J29" s="164" t="s">
        <v>538</v>
      </c>
      <c r="K29" s="140" t="s">
        <v>511</v>
      </c>
      <c r="L29" s="140"/>
      <c r="M29" s="139">
        <v>5.1999999999999998E-3</v>
      </c>
      <c r="N29" s="139"/>
      <c r="O29" s="138"/>
      <c r="P29" s="138"/>
      <c r="Q29" s="138"/>
      <c r="R29" s="137" t="s">
        <v>537</v>
      </c>
      <c r="S29" s="121"/>
    </row>
    <row r="30" spans="1:19" ht="21.95" customHeight="1">
      <c r="A30" s="119" t="s">
        <v>536</v>
      </c>
      <c r="B30" s="263"/>
      <c r="C30" s="265"/>
      <c r="D30" s="174" t="s">
        <v>535</v>
      </c>
      <c r="E30" s="168">
        <f>TRUNC(E11+E12+E13+E14+E15+E17+E18+E16+E22+E21+E23+E24+E25+E26+E27+E28+E29, 0)</f>
        <v>0</v>
      </c>
      <c r="F30" s="167"/>
      <c r="G30" s="167"/>
      <c r="H30" s="166"/>
      <c r="I30" s="165"/>
      <c r="J30" s="164" t="s">
        <v>52</v>
      </c>
      <c r="K30" s="140"/>
      <c r="L30" s="140"/>
      <c r="M30" s="139"/>
      <c r="N30" s="139"/>
      <c r="O30" s="138"/>
      <c r="P30" s="138"/>
      <c r="Q30" s="138"/>
      <c r="R30" s="137" t="s">
        <v>52</v>
      </c>
      <c r="S30" s="109"/>
    </row>
    <row r="31" spans="1:19" ht="21.95" customHeight="1">
      <c r="A31" s="119" t="s">
        <v>534</v>
      </c>
      <c r="B31" s="248" t="s">
        <v>533</v>
      </c>
      <c r="C31" s="249"/>
      <c r="D31" s="250"/>
      <c r="E31" s="168">
        <f>TRUNC(E7+E10+E30, 0)</f>
        <v>0</v>
      </c>
      <c r="F31" s="167"/>
      <c r="G31" s="167"/>
      <c r="H31" s="166"/>
      <c r="I31" s="165"/>
      <c r="J31" s="164" t="s">
        <v>52</v>
      </c>
      <c r="K31" s="140"/>
      <c r="L31" s="140"/>
      <c r="M31" s="139"/>
      <c r="N31" s="139"/>
      <c r="O31" s="138"/>
      <c r="P31" s="138"/>
      <c r="Q31" s="138"/>
      <c r="R31" s="137" t="s">
        <v>52</v>
      </c>
      <c r="S31" s="109"/>
    </row>
    <row r="32" spans="1:19" ht="21.95" customHeight="1">
      <c r="A32" s="119" t="s">
        <v>532</v>
      </c>
      <c r="B32" s="248" t="s">
        <v>531</v>
      </c>
      <c r="C32" s="249"/>
      <c r="D32" s="250"/>
      <c r="E32" s="168">
        <f>TRUNC(E31*$M$32, 0)</f>
        <v>0</v>
      </c>
      <c r="F32" s="167"/>
      <c r="G32" s="167"/>
      <c r="H32" s="166"/>
      <c r="I32" s="165"/>
      <c r="J32" s="164" t="s">
        <v>530</v>
      </c>
      <c r="K32" s="140" t="s">
        <v>511</v>
      </c>
      <c r="L32" s="140"/>
      <c r="M32" s="139">
        <v>0.06</v>
      </c>
      <c r="N32" s="139"/>
      <c r="O32" s="138"/>
      <c r="P32" s="138"/>
      <c r="Q32" s="138"/>
      <c r="R32" s="137" t="s">
        <v>529</v>
      </c>
      <c r="S32" s="109"/>
    </row>
    <row r="33" spans="1:19" ht="21.95" customHeight="1">
      <c r="A33" s="119" t="s">
        <v>528</v>
      </c>
      <c r="B33" s="248" t="s">
        <v>527</v>
      </c>
      <c r="C33" s="249"/>
      <c r="D33" s="250"/>
      <c r="E33" s="168">
        <f>TRUNC((E10+E30+E32)*$M$33, 0)</f>
        <v>0</v>
      </c>
      <c r="F33" s="167"/>
      <c r="G33" s="167"/>
      <c r="H33" s="166"/>
      <c r="I33" s="165"/>
      <c r="J33" s="164" t="s">
        <v>526</v>
      </c>
      <c r="K33" s="140" t="s">
        <v>511</v>
      </c>
      <c r="L33" s="140"/>
      <c r="M33" s="139">
        <v>0.1</v>
      </c>
      <c r="N33" s="139"/>
      <c r="O33" s="138"/>
      <c r="P33" s="138"/>
      <c r="Q33" s="138"/>
      <c r="R33" s="137" t="str">
        <f>R32</f>
        <v>50억미만&lt;추정가격&gt;</v>
      </c>
      <c r="S33" s="109"/>
    </row>
    <row r="34" spans="1:19" s="120" customFormat="1" ht="21.95" hidden="1" customHeight="1">
      <c r="A34" s="131"/>
      <c r="B34" s="242" t="s">
        <v>525</v>
      </c>
      <c r="C34" s="243"/>
      <c r="D34" s="244"/>
      <c r="E34" s="145"/>
      <c r="F34" s="144"/>
      <c r="G34" s="144"/>
      <c r="H34" s="143"/>
      <c r="I34" s="165"/>
      <c r="J34" s="172"/>
      <c r="K34" s="171"/>
      <c r="L34" s="171"/>
      <c r="M34" s="170"/>
      <c r="N34" s="170"/>
      <c r="O34" s="169"/>
      <c r="P34" s="169"/>
      <c r="Q34" s="169"/>
      <c r="R34" s="137"/>
      <c r="S34" s="121"/>
    </row>
    <row r="35" spans="1:19" ht="21.95" hidden="1" customHeight="1">
      <c r="A35" s="119"/>
      <c r="B35" s="251" t="s">
        <v>524</v>
      </c>
      <c r="C35" s="252"/>
      <c r="D35" s="253"/>
      <c r="E35" s="168">
        <f>TRUNC((E8*E54/100*1.4+E8*7.93/100*20/100+E8*E54/100*10/100), 0)*0</f>
        <v>0</v>
      </c>
      <c r="F35" s="167"/>
      <c r="G35" s="167"/>
      <c r="H35" s="166"/>
      <c r="I35" s="165"/>
      <c r="J35" s="164"/>
      <c r="K35" s="140"/>
      <c r="L35" s="140"/>
      <c r="M35" s="139"/>
      <c r="N35" s="139"/>
      <c r="O35" s="138"/>
      <c r="P35" s="138"/>
      <c r="Q35" s="138"/>
      <c r="R35" s="137" t="s">
        <v>523</v>
      </c>
      <c r="S35" s="109"/>
    </row>
    <row r="36" spans="1:19" ht="21.95" hidden="1" customHeight="1">
      <c r="A36" s="119"/>
      <c r="B36" s="242" t="s">
        <v>522</v>
      </c>
      <c r="C36" s="243"/>
      <c r="D36" s="244"/>
      <c r="E36" s="168"/>
      <c r="F36" s="167"/>
      <c r="G36" s="167"/>
      <c r="H36" s="166"/>
      <c r="I36" s="165"/>
      <c r="J36" s="164"/>
      <c r="K36" s="140"/>
      <c r="L36" s="140"/>
      <c r="M36" s="139"/>
      <c r="N36" s="139"/>
      <c r="O36" s="138"/>
      <c r="P36" s="138"/>
      <c r="Q36" s="138"/>
      <c r="R36" s="137"/>
      <c r="S36" s="109"/>
    </row>
    <row r="37" spans="1:19" s="120" customFormat="1" ht="21.95" hidden="1" customHeight="1">
      <c r="A37" s="131"/>
      <c r="B37" s="242" t="s">
        <v>521</v>
      </c>
      <c r="C37" s="243"/>
      <c r="D37" s="244"/>
      <c r="E37" s="145"/>
      <c r="F37" s="144"/>
      <c r="G37" s="144"/>
      <c r="H37" s="143"/>
      <c r="I37" s="142"/>
      <c r="J37" s="172"/>
      <c r="K37" s="171"/>
      <c r="L37" s="171"/>
      <c r="M37" s="170"/>
      <c r="N37" s="170"/>
      <c r="O37" s="169"/>
      <c r="P37" s="169"/>
      <c r="Q37" s="169"/>
      <c r="R37" s="173"/>
      <c r="S37" s="121"/>
    </row>
    <row r="38" spans="1:19" s="120" customFormat="1" ht="21.95" hidden="1" customHeight="1">
      <c r="A38" s="131"/>
      <c r="B38" s="242" t="s">
        <v>520</v>
      </c>
      <c r="C38" s="243"/>
      <c r="D38" s="244"/>
      <c r="E38" s="145"/>
      <c r="F38" s="144"/>
      <c r="G38" s="144"/>
      <c r="H38" s="143"/>
      <c r="I38" s="165"/>
      <c r="J38" s="172"/>
      <c r="K38" s="171"/>
      <c r="L38" s="171"/>
      <c r="M38" s="170"/>
      <c r="N38" s="170"/>
      <c r="O38" s="169"/>
      <c r="P38" s="169"/>
      <c r="Q38" s="169"/>
      <c r="R38" s="173"/>
      <c r="S38" s="121"/>
    </row>
    <row r="39" spans="1:19" s="120" customFormat="1" ht="21.95" customHeight="1">
      <c r="A39" s="131"/>
      <c r="B39" s="242" t="s">
        <v>519</v>
      </c>
      <c r="C39" s="243"/>
      <c r="D39" s="244"/>
      <c r="E39" s="145"/>
      <c r="F39" s="144"/>
      <c r="G39" s="144"/>
      <c r="H39" s="143"/>
      <c r="I39" s="165"/>
      <c r="J39" s="172"/>
      <c r="K39" s="171"/>
      <c r="L39" s="171"/>
      <c r="M39" s="170"/>
      <c r="N39" s="170"/>
      <c r="O39" s="169"/>
      <c r="P39" s="169"/>
      <c r="Q39" s="169"/>
      <c r="R39" s="137" t="s">
        <v>518</v>
      </c>
      <c r="S39" s="121"/>
    </row>
    <row r="40" spans="1:19" s="120" customFormat="1" ht="21.95" hidden="1" customHeight="1">
      <c r="A40" s="131"/>
      <c r="B40" s="242" t="s">
        <v>517</v>
      </c>
      <c r="C40" s="243"/>
      <c r="D40" s="244"/>
      <c r="E40" s="145"/>
      <c r="F40" s="144"/>
      <c r="G40" s="144"/>
      <c r="H40" s="143"/>
      <c r="I40" s="165"/>
      <c r="J40" s="172"/>
      <c r="K40" s="171"/>
      <c r="L40" s="171"/>
      <c r="M40" s="170"/>
      <c r="N40" s="170"/>
      <c r="O40" s="169"/>
      <c r="P40" s="169"/>
      <c r="Q40" s="169"/>
      <c r="R40" s="137"/>
      <c r="S40" s="121"/>
    </row>
    <row r="41" spans="1:19" ht="21.95" customHeight="1">
      <c r="A41" s="119" t="s">
        <v>516</v>
      </c>
      <c r="B41" s="248" t="s">
        <v>515</v>
      </c>
      <c r="C41" s="249"/>
      <c r="D41" s="250"/>
      <c r="E41" s="168"/>
      <c r="F41" s="167"/>
      <c r="G41" s="167"/>
      <c r="H41" s="166"/>
      <c r="I41" s="165"/>
      <c r="J41" s="164" t="s">
        <v>52</v>
      </c>
      <c r="K41" s="140"/>
      <c r="L41" s="140"/>
      <c r="M41" s="139"/>
      <c r="N41" s="139"/>
      <c r="O41" s="138"/>
      <c r="P41" s="138"/>
      <c r="Q41" s="138"/>
      <c r="R41" s="137" t="s">
        <v>52</v>
      </c>
      <c r="S41" s="109"/>
    </row>
    <row r="42" spans="1:19" ht="21.95" customHeight="1">
      <c r="A42" s="119" t="s">
        <v>514</v>
      </c>
      <c r="B42" s="234" t="s">
        <v>513</v>
      </c>
      <c r="C42" s="235"/>
      <c r="D42" s="235"/>
      <c r="E42" s="168"/>
      <c r="F42" s="167"/>
      <c r="G42" s="167"/>
      <c r="H42" s="166"/>
      <c r="I42" s="165"/>
      <c r="J42" s="164" t="s">
        <v>512</v>
      </c>
      <c r="K42" s="140" t="s">
        <v>511</v>
      </c>
      <c r="L42" s="140"/>
      <c r="M42" s="139">
        <v>0.1</v>
      </c>
      <c r="N42" s="139"/>
      <c r="O42" s="138"/>
      <c r="P42" s="138"/>
      <c r="Q42" s="138"/>
      <c r="R42" s="137" t="s">
        <v>52</v>
      </c>
      <c r="S42" s="109"/>
    </row>
    <row r="43" spans="1:19" ht="21.95" customHeight="1" thickBot="1">
      <c r="A43" s="119" t="s">
        <v>510</v>
      </c>
      <c r="B43" s="236" t="s">
        <v>509</v>
      </c>
      <c r="C43" s="237"/>
      <c r="D43" s="238"/>
      <c r="E43" s="163"/>
      <c r="F43" s="162">
        <f>TRUNC(F41+F42, 0)</f>
        <v>0</v>
      </c>
      <c r="G43" s="162">
        <f>TRUNC(G41+G42, 0)</f>
        <v>0</v>
      </c>
      <c r="H43" s="161">
        <f>TRUNC(H41+H42, 0)</f>
        <v>0</v>
      </c>
      <c r="I43" s="160">
        <f t="shared" ref="I43:I48" si="0">SUM(E43:H43)</f>
        <v>0</v>
      </c>
      <c r="J43" s="159" t="s">
        <v>52</v>
      </c>
      <c r="K43" s="158"/>
      <c r="L43" s="158"/>
      <c r="M43" s="157"/>
      <c r="N43" s="157"/>
      <c r="O43" s="156"/>
      <c r="P43" s="156"/>
      <c r="Q43" s="156"/>
      <c r="R43" s="155" t="s">
        <v>52</v>
      </c>
      <c r="S43" s="109"/>
    </row>
    <row r="44" spans="1:19" s="120" customFormat="1" ht="21.95" customHeight="1">
      <c r="A44" s="131" t="s">
        <v>508</v>
      </c>
      <c r="B44" s="239" t="s">
        <v>507</v>
      </c>
      <c r="C44" s="240"/>
      <c r="D44" s="241"/>
      <c r="E44" s="154"/>
      <c r="F44" s="153"/>
      <c r="G44" s="153"/>
      <c r="H44" s="152"/>
      <c r="I44" s="151">
        <f t="shared" si="0"/>
        <v>0</v>
      </c>
      <c r="J44" s="150" t="s">
        <v>52</v>
      </c>
      <c r="K44" s="149"/>
      <c r="L44" s="149"/>
      <c r="M44" s="148"/>
      <c r="N44" s="148"/>
      <c r="O44" s="147"/>
      <c r="P44" s="147"/>
      <c r="Q44" s="147"/>
      <c r="R44" s="146" t="s">
        <v>52</v>
      </c>
      <c r="S44" s="121"/>
    </row>
    <row r="45" spans="1:19" s="120" customFormat="1" ht="21.95" customHeight="1">
      <c r="A45" s="131" t="s">
        <v>506</v>
      </c>
      <c r="B45" s="242" t="s">
        <v>505</v>
      </c>
      <c r="C45" s="243"/>
      <c r="D45" s="244"/>
      <c r="E45" s="145">
        <v>0</v>
      </c>
      <c r="F45" s="144"/>
      <c r="G45" s="144"/>
      <c r="H45" s="143"/>
      <c r="I45" s="142">
        <f t="shared" si="0"/>
        <v>0</v>
      </c>
      <c r="J45" s="141" t="s">
        <v>52</v>
      </c>
      <c r="K45" s="140"/>
      <c r="L45" s="140"/>
      <c r="M45" s="139"/>
      <c r="N45" s="139"/>
      <c r="O45" s="138"/>
      <c r="P45" s="138"/>
      <c r="Q45" s="138"/>
      <c r="R45" s="137" t="s">
        <v>52</v>
      </c>
      <c r="S45" s="121"/>
    </row>
    <row r="46" spans="1:19" s="120" customFormat="1" ht="21.95" customHeight="1" thickBot="1">
      <c r="A46" s="131"/>
      <c r="B46" s="245" t="s">
        <v>504</v>
      </c>
      <c r="C46" s="246"/>
      <c r="D46" s="247"/>
      <c r="E46" s="136"/>
      <c r="F46" s="135"/>
      <c r="G46" s="135"/>
      <c r="H46" s="134"/>
      <c r="I46" s="133">
        <f t="shared" si="0"/>
        <v>0</v>
      </c>
      <c r="J46" s="132"/>
      <c r="K46" s="113"/>
      <c r="L46" s="113"/>
      <c r="M46" s="112"/>
      <c r="N46" s="112"/>
      <c r="O46" s="111"/>
      <c r="P46" s="111"/>
      <c r="Q46" s="111"/>
      <c r="R46" s="110"/>
      <c r="S46" s="121"/>
    </row>
    <row r="47" spans="1:19" s="120" customFormat="1" ht="21.95" hidden="1" customHeight="1">
      <c r="A47" s="131"/>
      <c r="B47" s="229" t="s">
        <v>503</v>
      </c>
      <c r="C47" s="230"/>
      <c r="D47" s="230"/>
      <c r="E47" s="130">
        <f>(E43+E44+E45)*$M$47</f>
        <v>0</v>
      </c>
      <c r="F47" s="129">
        <f>(F43+F44+F45)*$M$47</f>
        <v>0</v>
      </c>
      <c r="G47" s="129">
        <f>(G43+G44+G45)*$M$47</f>
        <v>0</v>
      </c>
      <c r="H47" s="128"/>
      <c r="I47" s="127">
        <f t="shared" si="0"/>
        <v>0</v>
      </c>
      <c r="J47" s="126" t="s">
        <v>502</v>
      </c>
      <c r="K47" s="125" t="s">
        <v>501</v>
      </c>
      <c r="L47" s="125"/>
      <c r="M47" s="124"/>
      <c r="N47" s="124"/>
      <c r="O47" s="123"/>
      <c r="P47" s="123"/>
      <c r="Q47" s="123"/>
      <c r="R47" s="122" t="s">
        <v>500</v>
      </c>
      <c r="S47" s="121">
        <v>0.28000000000000003</v>
      </c>
    </row>
    <row r="48" spans="1:19" ht="21.95" customHeight="1" thickBot="1">
      <c r="A48" s="119" t="s">
        <v>499</v>
      </c>
      <c r="B48" s="231" t="s">
        <v>498</v>
      </c>
      <c r="C48" s="232"/>
      <c r="D48" s="233"/>
      <c r="E48" s="118">
        <f>TRUNC(SUM(E43:E47),-3)</f>
        <v>0</v>
      </c>
      <c r="F48" s="117">
        <f>TRUNC(SUM(F43:F47),-3)</f>
        <v>0</v>
      </c>
      <c r="G48" s="117">
        <f>TRUNC(SUM(G43:G47),-3)</f>
        <v>0</v>
      </c>
      <c r="H48" s="116">
        <f>TRUNC(SUM(H43:H47),-3)</f>
        <v>0</v>
      </c>
      <c r="I48" s="115">
        <f t="shared" si="0"/>
        <v>0</v>
      </c>
      <c r="J48" s="114" t="s">
        <v>52</v>
      </c>
      <c r="K48" s="113"/>
      <c r="L48" s="113"/>
      <c r="M48" s="112"/>
      <c r="N48" s="112"/>
      <c r="O48" s="111"/>
      <c r="P48" s="111"/>
      <c r="Q48" s="111"/>
      <c r="R48" s="110" t="s">
        <v>52</v>
      </c>
      <c r="S48" s="109"/>
    </row>
    <row r="49" spans="5:18">
      <c r="M49" s="103"/>
      <c r="N49" s="103"/>
    </row>
    <row r="50" spans="5:18" s="105" customFormat="1">
      <c r="E50" s="108"/>
      <c r="F50" s="108"/>
      <c r="G50" s="108"/>
      <c r="H50" s="108"/>
      <c r="I50" s="107"/>
      <c r="M50" s="106"/>
      <c r="N50" s="106"/>
    </row>
    <row r="51" spans="5:18">
      <c r="E51" s="4"/>
      <c r="F51" s="4"/>
      <c r="G51" s="4"/>
      <c r="H51" s="4"/>
      <c r="I51" s="104"/>
      <c r="M51" s="103"/>
      <c r="N51" s="103"/>
    </row>
    <row r="52" spans="5:18">
      <c r="E52" s="102"/>
      <c r="F52" s="102"/>
      <c r="G52" s="102"/>
      <c r="H52" s="102"/>
      <c r="I52" s="104"/>
      <c r="M52" s="103"/>
      <c r="N52" s="103"/>
    </row>
    <row r="53" spans="5:18">
      <c r="I53" s="102"/>
      <c r="R53" s="101"/>
    </row>
    <row r="54" spans="5:18">
      <c r="E54" s="100"/>
      <c r="F54" s="100"/>
      <c r="G54" s="100"/>
      <c r="H54" s="100"/>
    </row>
  </sheetData>
  <mergeCells count="28">
    <mergeCell ref="B35:D35"/>
    <mergeCell ref="B34:D34"/>
    <mergeCell ref="B1:R1"/>
    <mergeCell ref="J2:R2"/>
    <mergeCell ref="B3:D3"/>
    <mergeCell ref="B4:B30"/>
    <mergeCell ref="C4:C7"/>
    <mergeCell ref="J4:M4"/>
    <mergeCell ref="C8:C10"/>
    <mergeCell ref="C11:C30"/>
    <mergeCell ref="D28:D29"/>
    <mergeCell ref="J3:Q3"/>
    <mergeCell ref="B31:D31"/>
    <mergeCell ref="B32:D32"/>
    <mergeCell ref="B33:D33"/>
    <mergeCell ref="B36:D36"/>
    <mergeCell ref="B38:D38"/>
    <mergeCell ref="B39:D39"/>
    <mergeCell ref="B40:D40"/>
    <mergeCell ref="B41:D41"/>
    <mergeCell ref="B37:D37"/>
    <mergeCell ref="B47:D47"/>
    <mergeCell ref="B48:D48"/>
    <mergeCell ref="B42:D42"/>
    <mergeCell ref="B43:D43"/>
    <mergeCell ref="B44:D44"/>
    <mergeCell ref="B45:D45"/>
    <mergeCell ref="B46:D46"/>
  </mergeCells>
  <phoneticPr fontId="1" type="noConversion"/>
  <pageMargins left="0.78740157480314954" right="0" top="0.39370078740157477" bottom="0.39370078740157477" header="0" footer="0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orkbookViewId="0">
      <selection activeCell="E5" sqref="E5:L27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0" ht="30" customHeight="1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20" ht="30" customHeight="1">
      <c r="A3" s="274" t="s">
        <v>2</v>
      </c>
      <c r="B3" s="274" t="s">
        <v>3</v>
      </c>
      <c r="C3" s="274" t="s">
        <v>4</v>
      </c>
      <c r="D3" s="274" t="s">
        <v>5</v>
      </c>
      <c r="E3" s="274" t="s">
        <v>6</v>
      </c>
      <c r="F3" s="274"/>
      <c r="G3" s="274" t="s">
        <v>9</v>
      </c>
      <c r="H3" s="274"/>
      <c r="I3" s="274" t="s">
        <v>10</v>
      </c>
      <c r="J3" s="274"/>
      <c r="K3" s="274" t="s">
        <v>11</v>
      </c>
      <c r="L3" s="274"/>
      <c r="M3" s="274" t="s">
        <v>12</v>
      </c>
      <c r="N3" s="276" t="s">
        <v>13</v>
      </c>
      <c r="O3" s="276" t="s">
        <v>14</v>
      </c>
      <c r="P3" s="276" t="s">
        <v>15</v>
      </c>
      <c r="Q3" s="276" t="s">
        <v>16</v>
      </c>
      <c r="R3" s="276" t="s">
        <v>17</v>
      </c>
      <c r="S3" s="276" t="s">
        <v>18</v>
      </c>
      <c r="T3" s="276" t="s">
        <v>19</v>
      </c>
    </row>
    <row r="4" spans="1:20" ht="30" customHeight="1">
      <c r="A4" s="275"/>
      <c r="B4" s="275"/>
      <c r="C4" s="275"/>
      <c r="D4" s="275"/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275"/>
      <c r="N4" s="276"/>
      <c r="O4" s="276"/>
      <c r="P4" s="276"/>
      <c r="Q4" s="276"/>
      <c r="R4" s="276"/>
      <c r="S4" s="276"/>
      <c r="T4" s="276"/>
    </row>
    <row r="5" spans="1:20" ht="30" customHeight="1">
      <c r="A5" s="7" t="s">
        <v>51</v>
      </c>
      <c r="B5" s="7" t="s">
        <v>52</v>
      </c>
      <c r="C5" s="7" t="s">
        <v>52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 s="2">
        <v>1</v>
      </c>
      <c r="S5" s="1" t="s">
        <v>52</v>
      </c>
      <c r="T5" s="5"/>
    </row>
    <row r="6" spans="1:20" ht="30" customHeight="1">
      <c r="A6" s="7" t="s">
        <v>54</v>
      </c>
      <c r="B6" s="7" t="s">
        <v>52</v>
      </c>
      <c r="C6" s="7" t="s">
        <v>52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 s="2">
        <v>2</v>
      </c>
      <c r="S6" s="1" t="s">
        <v>52</v>
      </c>
      <c r="T6" s="5"/>
    </row>
    <row r="7" spans="1:20" ht="30" customHeight="1">
      <c r="A7" s="7" t="s">
        <v>56</v>
      </c>
      <c r="B7" s="7" t="s">
        <v>52</v>
      </c>
      <c r="C7" s="7" t="s">
        <v>52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 t="s">
        <v>52</v>
      </c>
      <c r="N7" s="1" t="s">
        <v>57</v>
      </c>
      <c r="O7" s="1" t="s">
        <v>52</v>
      </c>
      <c r="P7" s="1" t="s">
        <v>55</v>
      </c>
      <c r="Q7" s="1" t="s">
        <v>52</v>
      </c>
      <c r="R7" s="2">
        <v>3</v>
      </c>
      <c r="S7" s="1" t="s">
        <v>52</v>
      </c>
      <c r="T7" s="5"/>
    </row>
    <row r="8" spans="1:20" ht="30" customHeight="1">
      <c r="A8" s="7" t="s">
        <v>90</v>
      </c>
      <c r="B8" s="7" t="s">
        <v>52</v>
      </c>
      <c r="C8" s="7" t="s">
        <v>52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 t="s">
        <v>52</v>
      </c>
      <c r="N8" s="1" t="s">
        <v>91</v>
      </c>
      <c r="O8" s="1" t="s">
        <v>52</v>
      </c>
      <c r="P8" s="1" t="s">
        <v>55</v>
      </c>
      <c r="Q8" s="1" t="s">
        <v>52</v>
      </c>
      <c r="R8" s="2">
        <v>3</v>
      </c>
      <c r="S8" s="1" t="s">
        <v>52</v>
      </c>
      <c r="T8" s="5"/>
    </row>
    <row r="9" spans="1:20" ht="30" customHeight="1">
      <c r="A9" s="7" t="s">
        <v>98</v>
      </c>
      <c r="B9" s="7" t="s">
        <v>52</v>
      </c>
      <c r="C9" s="7" t="s">
        <v>52</v>
      </c>
      <c r="D9" s="8">
        <v>1</v>
      </c>
      <c r="E9" s="9"/>
      <c r="F9" s="9"/>
      <c r="G9" s="9"/>
      <c r="H9" s="9"/>
      <c r="I9" s="9"/>
      <c r="J9" s="9"/>
      <c r="K9" s="9"/>
      <c r="L9" s="9"/>
      <c r="M9" s="7" t="s">
        <v>52</v>
      </c>
      <c r="N9" s="1" t="s">
        <v>99</v>
      </c>
      <c r="O9" s="1" t="s">
        <v>52</v>
      </c>
      <c r="P9" s="1" t="s">
        <v>55</v>
      </c>
      <c r="Q9" s="1" t="s">
        <v>52</v>
      </c>
      <c r="R9" s="2">
        <v>3</v>
      </c>
      <c r="S9" s="1" t="s">
        <v>52</v>
      </c>
      <c r="T9" s="5"/>
    </row>
    <row r="10" spans="1:20" ht="30" customHeight="1">
      <c r="A10" s="7" t="s">
        <v>153</v>
      </c>
      <c r="B10" s="7" t="s">
        <v>52</v>
      </c>
      <c r="C10" s="7" t="s">
        <v>52</v>
      </c>
      <c r="D10" s="8">
        <v>1</v>
      </c>
      <c r="E10" s="9"/>
      <c r="F10" s="9"/>
      <c r="G10" s="9"/>
      <c r="H10" s="9"/>
      <c r="I10" s="9"/>
      <c r="J10" s="9"/>
      <c r="K10" s="9"/>
      <c r="L10" s="9"/>
      <c r="M10" s="7" t="s">
        <v>52</v>
      </c>
      <c r="N10" s="1" t="s">
        <v>154</v>
      </c>
      <c r="O10" s="1" t="s">
        <v>52</v>
      </c>
      <c r="P10" s="1" t="s">
        <v>55</v>
      </c>
      <c r="Q10" s="1" t="s">
        <v>52</v>
      </c>
      <c r="R10" s="2">
        <v>3</v>
      </c>
      <c r="S10" s="1" t="s">
        <v>52</v>
      </c>
      <c r="T10" s="5"/>
    </row>
    <row r="11" spans="1:20" ht="30" customHeight="1">
      <c r="A11" s="7" t="s">
        <v>171</v>
      </c>
      <c r="B11" s="7" t="s">
        <v>52</v>
      </c>
      <c r="C11" s="7" t="s">
        <v>52</v>
      </c>
      <c r="D11" s="8">
        <v>1</v>
      </c>
      <c r="E11" s="9"/>
      <c r="F11" s="9"/>
      <c r="G11" s="9"/>
      <c r="H11" s="9"/>
      <c r="I11" s="9"/>
      <c r="J11" s="9"/>
      <c r="K11" s="9"/>
      <c r="L11" s="9"/>
      <c r="M11" s="7" t="s">
        <v>52</v>
      </c>
      <c r="N11" s="1" t="s">
        <v>172</v>
      </c>
      <c r="O11" s="1" t="s">
        <v>52</v>
      </c>
      <c r="P11" s="1" t="s">
        <v>55</v>
      </c>
      <c r="Q11" s="1" t="s">
        <v>52</v>
      </c>
      <c r="R11" s="2">
        <v>3</v>
      </c>
      <c r="S11" s="1" t="s">
        <v>52</v>
      </c>
      <c r="T11" s="5"/>
    </row>
    <row r="12" spans="1:20" ht="30" customHeight="1">
      <c r="A12" s="7" t="s">
        <v>182</v>
      </c>
      <c r="B12" s="7" t="s">
        <v>52</v>
      </c>
      <c r="C12" s="7" t="s">
        <v>52</v>
      </c>
      <c r="D12" s="8">
        <v>1</v>
      </c>
      <c r="E12" s="9"/>
      <c r="F12" s="9"/>
      <c r="G12" s="9"/>
      <c r="H12" s="9"/>
      <c r="I12" s="9"/>
      <c r="J12" s="9"/>
      <c r="K12" s="9"/>
      <c r="L12" s="9"/>
      <c r="M12" s="7" t="s">
        <v>52</v>
      </c>
      <c r="N12" s="1" t="s">
        <v>183</v>
      </c>
      <c r="O12" s="1" t="s">
        <v>52</v>
      </c>
      <c r="P12" s="1" t="s">
        <v>55</v>
      </c>
      <c r="Q12" s="1" t="s">
        <v>52</v>
      </c>
      <c r="R12" s="2">
        <v>3</v>
      </c>
      <c r="S12" s="1" t="s">
        <v>52</v>
      </c>
      <c r="T12" s="5"/>
    </row>
    <row r="13" spans="1:20" ht="30" customHeight="1">
      <c r="A13" s="7" t="s">
        <v>212</v>
      </c>
      <c r="B13" s="7" t="s">
        <v>52</v>
      </c>
      <c r="C13" s="7" t="s">
        <v>52</v>
      </c>
      <c r="D13" s="8">
        <v>1</v>
      </c>
      <c r="E13" s="9"/>
      <c r="F13" s="9"/>
      <c r="G13" s="9"/>
      <c r="H13" s="9"/>
      <c r="I13" s="9"/>
      <c r="J13" s="9"/>
      <c r="K13" s="9"/>
      <c r="L13" s="9"/>
      <c r="M13" s="7" t="s">
        <v>52</v>
      </c>
      <c r="N13" s="1" t="s">
        <v>213</v>
      </c>
      <c r="O13" s="1" t="s">
        <v>52</v>
      </c>
      <c r="P13" s="1" t="s">
        <v>55</v>
      </c>
      <c r="Q13" s="1" t="s">
        <v>52</v>
      </c>
      <c r="R13" s="2">
        <v>3</v>
      </c>
      <c r="S13" s="1" t="s">
        <v>52</v>
      </c>
      <c r="T13" s="5"/>
    </row>
    <row r="14" spans="1:20" ht="30" customHeight="1">
      <c r="A14" s="7" t="s">
        <v>224</v>
      </c>
      <c r="B14" s="7" t="s">
        <v>52</v>
      </c>
      <c r="C14" s="7" t="s">
        <v>52</v>
      </c>
      <c r="D14" s="8">
        <v>1</v>
      </c>
      <c r="E14" s="9"/>
      <c r="F14" s="9"/>
      <c r="G14" s="9"/>
      <c r="H14" s="9"/>
      <c r="I14" s="9"/>
      <c r="J14" s="9"/>
      <c r="K14" s="9"/>
      <c r="L14" s="9"/>
      <c r="M14" s="7" t="s">
        <v>52</v>
      </c>
      <c r="N14" s="1" t="s">
        <v>225</v>
      </c>
      <c r="O14" s="1" t="s">
        <v>52</v>
      </c>
      <c r="P14" s="1" t="s">
        <v>55</v>
      </c>
      <c r="Q14" s="1" t="s">
        <v>52</v>
      </c>
      <c r="R14" s="2">
        <v>3</v>
      </c>
      <c r="S14" s="1" t="s">
        <v>52</v>
      </c>
      <c r="T14" s="5"/>
    </row>
    <row r="15" spans="1:20" ht="30" customHeight="1">
      <c r="A15" s="7" t="s">
        <v>275</v>
      </c>
      <c r="B15" s="7" t="s">
        <v>52</v>
      </c>
      <c r="C15" s="7" t="s">
        <v>52</v>
      </c>
      <c r="D15" s="8">
        <v>1</v>
      </c>
      <c r="E15" s="9"/>
      <c r="F15" s="9"/>
      <c r="G15" s="9"/>
      <c r="H15" s="9"/>
      <c r="I15" s="9"/>
      <c r="J15" s="9"/>
      <c r="K15" s="9"/>
      <c r="L15" s="9"/>
      <c r="M15" s="7" t="s">
        <v>52</v>
      </c>
      <c r="N15" s="1" t="s">
        <v>276</v>
      </c>
      <c r="O15" s="1" t="s">
        <v>52</v>
      </c>
      <c r="P15" s="1" t="s">
        <v>55</v>
      </c>
      <c r="Q15" s="1" t="s">
        <v>52</v>
      </c>
      <c r="R15" s="2">
        <v>3</v>
      </c>
      <c r="S15" s="1" t="s">
        <v>52</v>
      </c>
      <c r="T15" s="5"/>
    </row>
    <row r="16" spans="1:20" ht="30" customHeight="1">
      <c r="A16" s="7" t="s">
        <v>289</v>
      </c>
      <c r="B16" s="7" t="s">
        <v>52</v>
      </c>
      <c r="C16" s="7" t="s">
        <v>52</v>
      </c>
      <c r="D16" s="8">
        <v>1</v>
      </c>
      <c r="E16" s="9"/>
      <c r="F16" s="9"/>
      <c r="G16" s="9"/>
      <c r="H16" s="9"/>
      <c r="I16" s="9"/>
      <c r="J16" s="9"/>
      <c r="K16" s="9"/>
      <c r="L16" s="9"/>
      <c r="M16" s="7" t="s">
        <v>52</v>
      </c>
      <c r="N16" s="1" t="s">
        <v>290</v>
      </c>
      <c r="O16" s="1" t="s">
        <v>52</v>
      </c>
      <c r="P16" s="1" t="s">
        <v>55</v>
      </c>
      <c r="Q16" s="1" t="s">
        <v>52</v>
      </c>
      <c r="R16" s="2">
        <v>3</v>
      </c>
      <c r="S16" s="1" t="s">
        <v>52</v>
      </c>
      <c r="T16" s="5"/>
    </row>
    <row r="17" spans="1:20" ht="30" customHeight="1">
      <c r="A17" s="7" t="s">
        <v>310</v>
      </c>
      <c r="B17" s="7" t="s">
        <v>52</v>
      </c>
      <c r="C17" s="7" t="s">
        <v>52</v>
      </c>
      <c r="D17" s="8">
        <v>1</v>
      </c>
      <c r="E17" s="9"/>
      <c r="F17" s="9"/>
      <c r="G17" s="9"/>
      <c r="H17" s="9"/>
      <c r="I17" s="9"/>
      <c r="J17" s="9"/>
      <c r="K17" s="9"/>
      <c r="L17" s="9"/>
      <c r="M17" s="7" t="s">
        <v>52</v>
      </c>
      <c r="N17" s="1" t="s">
        <v>311</v>
      </c>
      <c r="O17" s="1" t="s">
        <v>52</v>
      </c>
      <c r="P17" s="1" t="s">
        <v>55</v>
      </c>
      <c r="Q17" s="1" t="s">
        <v>52</v>
      </c>
      <c r="R17" s="2">
        <v>3</v>
      </c>
      <c r="S17" s="1" t="s">
        <v>52</v>
      </c>
      <c r="T17" s="5"/>
    </row>
    <row r="18" spans="1:20" ht="30" customHeight="1">
      <c r="A18" s="7" t="s">
        <v>314</v>
      </c>
      <c r="B18" s="7" t="s">
        <v>52</v>
      </c>
      <c r="C18" s="7" t="s">
        <v>52</v>
      </c>
      <c r="D18" s="8">
        <v>1</v>
      </c>
      <c r="E18" s="9"/>
      <c r="F18" s="9"/>
      <c r="G18" s="9"/>
      <c r="H18" s="9"/>
      <c r="I18" s="9"/>
      <c r="J18" s="9"/>
      <c r="K18" s="9"/>
      <c r="L18" s="9"/>
      <c r="M18" s="7" t="s">
        <v>52</v>
      </c>
      <c r="N18" s="1" t="s">
        <v>315</v>
      </c>
      <c r="O18" s="1" t="s">
        <v>52</v>
      </c>
      <c r="P18" s="1" t="s">
        <v>55</v>
      </c>
      <c r="Q18" s="1" t="s">
        <v>52</v>
      </c>
      <c r="R18" s="2">
        <v>3</v>
      </c>
      <c r="S18" s="1" t="s">
        <v>52</v>
      </c>
      <c r="T18" s="5"/>
    </row>
    <row r="19" spans="1:20" ht="30" customHeight="1">
      <c r="A19" s="7" t="s">
        <v>359</v>
      </c>
      <c r="B19" s="7" t="s">
        <v>52</v>
      </c>
      <c r="C19" s="7" t="s">
        <v>52</v>
      </c>
      <c r="D19" s="8">
        <v>1</v>
      </c>
      <c r="E19" s="9"/>
      <c r="F19" s="9"/>
      <c r="G19" s="9"/>
      <c r="H19" s="9"/>
      <c r="I19" s="9"/>
      <c r="J19" s="9"/>
      <c r="K19" s="9"/>
      <c r="L19" s="9"/>
      <c r="M19" s="7" t="s">
        <v>52</v>
      </c>
      <c r="N19" s="1" t="s">
        <v>360</v>
      </c>
      <c r="O19" s="1" t="s">
        <v>52</v>
      </c>
      <c r="P19" s="1" t="s">
        <v>55</v>
      </c>
      <c r="Q19" s="1" t="s">
        <v>52</v>
      </c>
      <c r="R19" s="2">
        <v>3</v>
      </c>
      <c r="S19" s="1" t="s">
        <v>52</v>
      </c>
      <c r="T19" s="5"/>
    </row>
    <row r="20" spans="1:20" ht="30" customHeight="1">
      <c r="A20" s="7" t="s">
        <v>400</v>
      </c>
      <c r="B20" s="7" t="s">
        <v>52</v>
      </c>
      <c r="C20" s="7" t="s">
        <v>52</v>
      </c>
      <c r="D20" s="8">
        <v>1</v>
      </c>
      <c r="E20" s="9"/>
      <c r="F20" s="9"/>
      <c r="G20" s="9"/>
      <c r="H20" s="9"/>
      <c r="I20" s="9"/>
      <c r="J20" s="9"/>
      <c r="K20" s="9"/>
      <c r="L20" s="9"/>
      <c r="M20" s="7" t="s">
        <v>52</v>
      </c>
      <c r="N20" s="1" t="s">
        <v>401</v>
      </c>
      <c r="O20" s="1" t="s">
        <v>52</v>
      </c>
      <c r="P20" s="1" t="s">
        <v>55</v>
      </c>
      <c r="Q20" s="1" t="s">
        <v>52</v>
      </c>
      <c r="R20" s="2">
        <v>3</v>
      </c>
      <c r="S20" s="1" t="s">
        <v>52</v>
      </c>
      <c r="T20" s="5"/>
    </row>
    <row r="21" spans="1:20" ht="30" customHeight="1">
      <c r="A21" s="7" t="s">
        <v>419</v>
      </c>
      <c r="B21" s="7" t="s">
        <v>52</v>
      </c>
      <c r="C21" s="7" t="s">
        <v>52</v>
      </c>
      <c r="D21" s="8">
        <v>1</v>
      </c>
      <c r="E21" s="9"/>
      <c r="F21" s="9"/>
      <c r="G21" s="9"/>
      <c r="H21" s="9"/>
      <c r="I21" s="9"/>
      <c r="J21" s="9"/>
      <c r="K21" s="9"/>
      <c r="L21" s="9"/>
      <c r="M21" s="7" t="s">
        <v>52</v>
      </c>
      <c r="N21" s="1" t="s">
        <v>420</v>
      </c>
      <c r="O21" s="1" t="s">
        <v>52</v>
      </c>
      <c r="P21" s="1" t="s">
        <v>55</v>
      </c>
      <c r="Q21" s="1" t="s">
        <v>52</v>
      </c>
      <c r="R21" s="2">
        <v>3</v>
      </c>
      <c r="S21" s="1" t="s">
        <v>52</v>
      </c>
      <c r="T21" s="5"/>
    </row>
    <row r="22" spans="1:20" ht="30" customHeight="1">
      <c r="A22" s="7" t="s">
        <v>425</v>
      </c>
      <c r="B22" s="7" t="s">
        <v>427</v>
      </c>
      <c r="C22" s="7" t="s">
        <v>52</v>
      </c>
      <c r="D22" s="8">
        <v>1</v>
      </c>
      <c r="E22" s="9"/>
      <c r="F22" s="9"/>
      <c r="G22" s="9"/>
      <c r="H22" s="9"/>
      <c r="I22" s="9"/>
      <c r="J22" s="9"/>
      <c r="K22" s="9"/>
      <c r="L22" s="9"/>
      <c r="M22" s="7" t="s">
        <v>52</v>
      </c>
      <c r="N22" s="1" t="s">
        <v>426</v>
      </c>
      <c r="O22" s="1" t="s">
        <v>52</v>
      </c>
      <c r="P22" s="1" t="s">
        <v>52</v>
      </c>
      <c r="Q22" s="1" t="s">
        <v>428</v>
      </c>
      <c r="R22" s="2">
        <v>2</v>
      </c>
      <c r="S22" s="1" t="s">
        <v>52</v>
      </c>
      <c r="T22" s="5">
        <f>L22*1</f>
        <v>0</v>
      </c>
    </row>
    <row r="23" spans="1:20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T26" s="4"/>
    </row>
    <row r="27" spans="1:20" ht="30" customHeight="1">
      <c r="A27" s="7" t="s">
        <v>88</v>
      </c>
      <c r="B27" s="8"/>
      <c r="C27" s="8"/>
      <c r="D27" s="8"/>
      <c r="E27" s="8"/>
      <c r="F27" s="9"/>
      <c r="G27" s="8"/>
      <c r="H27" s="9"/>
      <c r="I27" s="8"/>
      <c r="J27" s="9"/>
      <c r="K27" s="8"/>
      <c r="L27" s="9"/>
      <c r="M27" s="8"/>
      <c r="T27" s="4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87"/>
  <sheetViews>
    <sheetView tabSelected="1" topLeftCell="A175" workbookViewId="0">
      <selection activeCell="B185" sqref="B18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273" t="s">
        <v>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48" ht="30" customHeight="1">
      <c r="A2" s="274" t="s">
        <v>2</v>
      </c>
      <c r="B2" s="274" t="s">
        <v>3</v>
      </c>
      <c r="C2" s="274" t="s">
        <v>4</v>
      </c>
      <c r="D2" s="274" t="s">
        <v>5</v>
      </c>
      <c r="E2" s="274" t="s">
        <v>6</v>
      </c>
      <c r="F2" s="274"/>
      <c r="G2" s="274" t="s">
        <v>9</v>
      </c>
      <c r="H2" s="274"/>
      <c r="I2" s="274" t="s">
        <v>10</v>
      </c>
      <c r="J2" s="274"/>
      <c r="K2" s="274" t="s">
        <v>11</v>
      </c>
      <c r="L2" s="274"/>
      <c r="M2" s="274" t="s">
        <v>12</v>
      </c>
      <c r="N2" s="276" t="s">
        <v>20</v>
      </c>
      <c r="O2" s="276" t="s">
        <v>14</v>
      </c>
      <c r="P2" s="276" t="s">
        <v>21</v>
      </c>
      <c r="Q2" s="276" t="s">
        <v>13</v>
      </c>
      <c r="R2" s="276" t="s">
        <v>22</v>
      </c>
      <c r="S2" s="276" t="s">
        <v>23</v>
      </c>
      <c r="T2" s="276" t="s">
        <v>24</v>
      </c>
      <c r="U2" s="276" t="s">
        <v>25</v>
      </c>
      <c r="V2" s="276" t="s">
        <v>26</v>
      </c>
      <c r="W2" s="276" t="s">
        <v>27</v>
      </c>
      <c r="X2" s="276" t="s">
        <v>28</v>
      </c>
      <c r="Y2" s="276" t="s">
        <v>29</v>
      </c>
      <c r="Z2" s="276" t="s">
        <v>30</v>
      </c>
      <c r="AA2" s="276" t="s">
        <v>31</v>
      </c>
      <c r="AB2" s="276" t="s">
        <v>32</v>
      </c>
      <c r="AC2" s="276" t="s">
        <v>33</v>
      </c>
      <c r="AD2" s="276" t="s">
        <v>34</v>
      </c>
      <c r="AE2" s="276" t="s">
        <v>35</v>
      </c>
      <c r="AF2" s="276" t="s">
        <v>36</v>
      </c>
      <c r="AG2" s="276" t="s">
        <v>37</v>
      </c>
      <c r="AH2" s="276" t="s">
        <v>38</v>
      </c>
      <c r="AI2" s="276" t="s">
        <v>39</v>
      </c>
      <c r="AJ2" s="276" t="s">
        <v>40</v>
      </c>
      <c r="AK2" s="276" t="s">
        <v>41</v>
      </c>
      <c r="AL2" s="276" t="s">
        <v>42</v>
      </c>
      <c r="AM2" s="276" t="s">
        <v>43</v>
      </c>
      <c r="AN2" s="276" t="s">
        <v>44</v>
      </c>
      <c r="AO2" s="276" t="s">
        <v>45</v>
      </c>
      <c r="AP2" s="276" t="s">
        <v>46</v>
      </c>
      <c r="AQ2" s="276" t="s">
        <v>47</v>
      </c>
      <c r="AR2" s="276" t="s">
        <v>48</v>
      </c>
      <c r="AS2" s="276" t="s">
        <v>16</v>
      </c>
      <c r="AT2" s="276" t="s">
        <v>17</v>
      </c>
      <c r="AU2" s="276" t="s">
        <v>49</v>
      </c>
      <c r="AV2" s="276" t="s">
        <v>50</v>
      </c>
    </row>
    <row r="3" spans="1:48" ht="30" customHeight="1">
      <c r="A3" s="274"/>
      <c r="B3" s="274"/>
      <c r="C3" s="274"/>
      <c r="D3" s="274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74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</row>
    <row r="4" spans="1:48" ht="30" customHeight="1">
      <c r="A4" s="7" t="s">
        <v>56</v>
      </c>
      <c r="B4" s="7" t="s">
        <v>58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1" t="s">
        <v>57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>
      <c r="A5" s="7" t="s">
        <v>59</v>
      </c>
      <c r="B5" s="7" t="s">
        <v>60</v>
      </c>
      <c r="C5" s="7" t="s">
        <v>61</v>
      </c>
      <c r="D5" s="8">
        <v>40</v>
      </c>
      <c r="E5" s="10"/>
      <c r="F5" s="10"/>
      <c r="G5" s="10"/>
      <c r="H5" s="10"/>
      <c r="I5" s="10"/>
      <c r="J5" s="10"/>
      <c r="K5" s="10"/>
      <c r="L5" s="10"/>
      <c r="M5" s="7"/>
      <c r="N5" s="1" t="s">
        <v>62</v>
      </c>
      <c r="O5" s="1" t="s">
        <v>52</v>
      </c>
      <c r="P5" s="1" t="s">
        <v>52</v>
      </c>
      <c r="Q5" s="1" t="s">
        <v>57</v>
      </c>
      <c r="R5" s="1" t="s">
        <v>63</v>
      </c>
      <c r="S5" s="1" t="s">
        <v>64</v>
      </c>
      <c r="T5" s="1" t="s">
        <v>64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52</v>
      </c>
      <c r="AS5" s="1" t="s">
        <v>52</v>
      </c>
      <c r="AT5" s="2"/>
      <c r="AU5" s="1" t="s">
        <v>65</v>
      </c>
      <c r="AV5" s="2">
        <v>4</v>
      </c>
    </row>
    <row r="6" spans="1:48" ht="30" customHeight="1">
      <c r="A6" s="7" t="s">
        <v>66</v>
      </c>
      <c r="B6" s="7" t="s">
        <v>67</v>
      </c>
      <c r="C6" s="7" t="s">
        <v>68</v>
      </c>
      <c r="D6" s="8">
        <v>160</v>
      </c>
      <c r="E6" s="10"/>
      <c r="F6" s="10"/>
      <c r="G6" s="10"/>
      <c r="H6" s="10"/>
      <c r="I6" s="10"/>
      <c r="J6" s="10"/>
      <c r="K6" s="10"/>
      <c r="L6" s="10"/>
      <c r="M6" s="7"/>
      <c r="N6" s="1" t="s">
        <v>69</v>
      </c>
      <c r="O6" s="1" t="s">
        <v>52</v>
      </c>
      <c r="P6" s="1" t="s">
        <v>52</v>
      </c>
      <c r="Q6" s="1" t="s">
        <v>57</v>
      </c>
      <c r="R6" s="1" t="s">
        <v>63</v>
      </c>
      <c r="S6" s="1" t="s">
        <v>64</v>
      </c>
      <c r="T6" s="1" t="s">
        <v>64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52</v>
      </c>
      <c r="AS6" s="1" t="s">
        <v>52</v>
      </c>
      <c r="AT6" s="2"/>
      <c r="AU6" s="1" t="s">
        <v>70</v>
      </c>
      <c r="AV6" s="2">
        <v>5</v>
      </c>
    </row>
    <row r="7" spans="1:48" ht="30" customHeight="1">
      <c r="A7" s="7" t="s">
        <v>71</v>
      </c>
      <c r="B7" s="7" t="s">
        <v>72</v>
      </c>
      <c r="C7" s="7" t="s">
        <v>73</v>
      </c>
      <c r="D7" s="8">
        <v>1</v>
      </c>
      <c r="E7" s="10"/>
      <c r="F7" s="10"/>
      <c r="G7" s="10"/>
      <c r="H7" s="10"/>
      <c r="I7" s="10"/>
      <c r="J7" s="10"/>
      <c r="K7" s="10"/>
      <c r="L7" s="10"/>
      <c r="M7" s="7"/>
      <c r="N7" s="1" t="s">
        <v>74</v>
      </c>
      <c r="O7" s="1" t="s">
        <v>52</v>
      </c>
      <c r="P7" s="1" t="s">
        <v>52</v>
      </c>
      <c r="Q7" s="1" t="s">
        <v>57</v>
      </c>
      <c r="R7" s="1" t="s">
        <v>63</v>
      </c>
      <c r="S7" s="1" t="s">
        <v>64</v>
      </c>
      <c r="T7" s="1" t="s">
        <v>64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52</v>
      </c>
      <c r="AS7" s="1" t="s">
        <v>52</v>
      </c>
      <c r="AT7" s="2"/>
      <c r="AU7" s="1" t="s">
        <v>75</v>
      </c>
      <c r="AV7" s="2">
        <v>6</v>
      </c>
    </row>
    <row r="8" spans="1:48" ht="30" customHeight="1">
      <c r="A8" s="7" t="s">
        <v>76</v>
      </c>
      <c r="B8" s="7" t="s">
        <v>77</v>
      </c>
      <c r="C8" s="7" t="s">
        <v>68</v>
      </c>
      <c r="D8" s="8">
        <v>90</v>
      </c>
      <c r="E8" s="10"/>
      <c r="F8" s="10"/>
      <c r="G8" s="10"/>
      <c r="H8" s="10"/>
      <c r="I8" s="10"/>
      <c r="J8" s="10"/>
      <c r="K8" s="10"/>
      <c r="L8" s="10"/>
      <c r="M8" s="7"/>
      <c r="N8" s="1" t="s">
        <v>78</v>
      </c>
      <c r="O8" s="1" t="s">
        <v>52</v>
      </c>
      <c r="P8" s="1" t="s">
        <v>52</v>
      </c>
      <c r="Q8" s="1" t="s">
        <v>57</v>
      </c>
      <c r="R8" s="1" t="s">
        <v>63</v>
      </c>
      <c r="S8" s="1" t="s">
        <v>64</v>
      </c>
      <c r="T8" s="1" t="s">
        <v>64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52</v>
      </c>
      <c r="AS8" s="1" t="s">
        <v>52</v>
      </c>
      <c r="AT8" s="2"/>
      <c r="AU8" s="1" t="s">
        <v>79</v>
      </c>
      <c r="AV8" s="2">
        <v>7</v>
      </c>
    </row>
    <row r="9" spans="1:48" ht="30" customHeight="1">
      <c r="A9" s="7" t="s">
        <v>80</v>
      </c>
      <c r="B9" s="7" t="s">
        <v>81</v>
      </c>
      <c r="C9" s="7" t="s">
        <v>68</v>
      </c>
      <c r="D9" s="8">
        <v>90</v>
      </c>
      <c r="E9" s="10"/>
      <c r="F9" s="10"/>
      <c r="G9" s="10"/>
      <c r="H9" s="10"/>
      <c r="I9" s="10"/>
      <c r="J9" s="10"/>
      <c r="K9" s="10"/>
      <c r="L9" s="10"/>
      <c r="M9" s="7"/>
      <c r="N9" s="1" t="s">
        <v>82</v>
      </c>
      <c r="O9" s="1" t="s">
        <v>52</v>
      </c>
      <c r="P9" s="1" t="s">
        <v>52</v>
      </c>
      <c r="Q9" s="1" t="s">
        <v>57</v>
      </c>
      <c r="R9" s="1" t="s">
        <v>63</v>
      </c>
      <c r="S9" s="1" t="s">
        <v>64</v>
      </c>
      <c r="T9" s="1" t="s">
        <v>64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52</v>
      </c>
      <c r="AS9" s="1" t="s">
        <v>52</v>
      </c>
      <c r="AT9" s="2"/>
      <c r="AU9" s="1" t="s">
        <v>83</v>
      </c>
      <c r="AV9" s="2">
        <v>8</v>
      </c>
    </row>
    <row r="10" spans="1:48" ht="30" customHeight="1">
      <c r="A10" s="7" t="s">
        <v>84</v>
      </c>
      <c r="B10" s="7" t="s">
        <v>85</v>
      </c>
      <c r="C10" s="7" t="s">
        <v>68</v>
      </c>
      <c r="D10" s="8">
        <v>47</v>
      </c>
      <c r="E10" s="10"/>
      <c r="F10" s="10"/>
      <c r="G10" s="10"/>
      <c r="H10" s="10"/>
      <c r="I10" s="10"/>
      <c r="J10" s="10"/>
      <c r="K10" s="10"/>
      <c r="L10" s="10"/>
      <c r="M10" s="7"/>
      <c r="N10" s="1" t="s">
        <v>86</v>
      </c>
      <c r="O10" s="1" t="s">
        <v>52</v>
      </c>
      <c r="P10" s="1" t="s">
        <v>52</v>
      </c>
      <c r="Q10" s="1" t="s">
        <v>57</v>
      </c>
      <c r="R10" s="1" t="s">
        <v>63</v>
      </c>
      <c r="S10" s="1" t="s">
        <v>64</v>
      </c>
      <c r="T10" s="1" t="s">
        <v>64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 t="s">
        <v>52</v>
      </c>
      <c r="AS10" s="1" t="s">
        <v>52</v>
      </c>
      <c r="AT10" s="2"/>
      <c r="AU10" s="1" t="s">
        <v>87</v>
      </c>
      <c r="AV10" s="2">
        <v>9</v>
      </c>
    </row>
    <row r="11" spans="1:48" ht="30" customHeight="1">
      <c r="A11" s="11" t="s">
        <v>459</v>
      </c>
      <c r="B11" s="12" t="s">
        <v>620</v>
      </c>
      <c r="C11" s="11" t="s">
        <v>619</v>
      </c>
      <c r="D11" s="8">
        <v>1</v>
      </c>
      <c r="E11" s="196"/>
      <c r="F11" s="10"/>
      <c r="G11" s="8"/>
      <c r="H11" s="8"/>
      <c r="I11" s="8"/>
      <c r="J11" s="8"/>
      <c r="K11" s="196"/>
      <c r="L11" s="196"/>
      <c r="M11" s="8"/>
    </row>
    <row r="12" spans="1:48" ht="3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48" ht="30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ht="30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48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48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48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48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48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48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8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48" ht="30" customHeight="1">
      <c r="A27" s="7" t="s">
        <v>88</v>
      </c>
      <c r="B27" s="8"/>
      <c r="C27" s="8"/>
      <c r="D27" s="8"/>
      <c r="E27" s="8"/>
      <c r="F27" s="10"/>
      <c r="G27" s="8"/>
      <c r="H27" s="10"/>
      <c r="I27" s="8"/>
      <c r="J27" s="10"/>
      <c r="K27" s="8"/>
      <c r="L27" s="10"/>
      <c r="M27" s="8"/>
      <c r="N27" t="s">
        <v>89</v>
      </c>
    </row>
    <row r="28" spans="1:48" ht="30" customHeight="1">
      <c r="A28" s="7" t="s">
        <v>90</v>
      </c>
      <c r="B28" s="7" t="s">
        <v>92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1" t="s">
        <v>91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0" customHeight="1">
      <c r="A29" s="7" t="s">
        <v>93</v>
      </c>
      <c r="B29" s="7" t="s">
        <v>94</v>
      </c>
      <c r="C29" s="7" t="s">
        <v>95</v>
      </c>
      <c r="D29" s="8">
        <v>1</v>
      </c>
      <c r="E29" s="10"/>
      <c r="F29" s="10"/>
      <c r="G29" s="10"/>
      <c r="H29" s="10"/>
      <c r="I29" s="10"/>
      <c r="J29" s="10"/>
      <c r="K29" s="10"/>
      <c r="L29" s="10"/>
      <c r="M29" s="7"/>
      <c r="N29" s="1" t="s">
        <v>96</v>
      </c>
      <c r="O29" s="1" t="s">
        <v>52</v>
      </c>
      <c r="P29" s="1" t="s">
        <v>52</v>
      </c>
      <c r="Q29" s="1" t="s">
        <v>91</v>
      </c>
      <c r="R29" s="1" t="s">
        <v>63</v>
      </c>
      <c r="S29" s="1" t="s">
        <v>64</v>
      </c>
      <c r="T29" s="1" t="s">
        <v>64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52</v>
      </c>
      <c r="AS29" s="1" t="s">
        <v>52</v>
      </c>
      <c r="AT29" s="2"/>
      <c r="AU29" s="1" t="s">
        <v>97</v>
      </c>
      <c r="AV29" s="2">
        <v>11</v>
      </c>
    </row>
    <row r="30" spans="1:48" ht="3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48" ht="3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48" ht="3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48" ht="3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48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48" ht="30" customHeight="1">
      <c r="A51" s="7" t="s">
        <v>88</v>
      </c>
      <c r="B51" s="8"/>
      <c r="C51" s="8"/>
      <c r="D51" s="8"/>
      <c r="E51" s="8"/>
      <c r="F51" s="10"/>
      <c r="G51" s="8"/>
      <c r="H51" s="10"/>
      <c r="I51" s="8"/>
      <c r="J51" s="10"/>
      <c r="K51" s="8"/>
      <c r="L51" s="10"/>
      <c r="M51" s="8"/>
      <c r="N51" t="s">
        <v>89</v>
      </c>
    </row>
    <row r="52" spans="1:48" ht="30" customHeight="1">
      <c r="A52" s="7" t="s">
        <v>98</v>
      </c>
      <c r="B52" s="7" t="s">
        <v>92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"/>
      <c r="O52" s="2"/>
      <c r="P52" s="2"/>
      <c r="Q52" s="1" t="s">
        <v>99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30" customHeight="1">
      <c r="A53" s="7" t="s">
        <v>100</v>
      </c>
      <c r="B53" s="7" t="s">
        <v>101</v>
      </c>
      <c r="C53" s="7" t="s">
        <v>102</v>
      </c>
      <c r="D53" s="8">
        <v>3.4000000000000002E-2</v>
      </c>
      <c r="E53" s="10"/>
      <c r="F53" s="10"/>
      <c r="G53" s="10"/>
      <c r="H53" s="10"/>
      <c r="I53" s="10"/>
      <c r="J53" s="10"/>
      <c r="K53" s="10"/>
      <c r="L53" s="10"/>
      <c r="M53" s="7"/>
      <c r="N53" s="1" t="s">
        <v>103</v>
      </c>
      <c r="O53" s="1" t="s">
        <v>52</v>
      </c>
      <c r="P53" s="1" t="s">
        <v>52</v>
      </c>
      <c r="Q53" s="1" t="s">
        <v>99</v>
      </c>
      <c r="R53" s="1" t="s">
        <v>64</v>
      </c>
      <c r="S53" s="1" t="s">
        <v>64</v>
      </c>
      <c r="T53" s="1" t="s">
        <v>63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52</v>
      </c>
      <c r="AS53" s="1" t="s">
        <v>52</v>
      </c>
      <c r="AT53" s="2"/>
      <c r="AU53" s="1" t="s">
        <v>104</v>
      </c>
      <c r="AV53" s="2">
        <v>15</v>
      </c>
    </row>
    <row r="54" spans="1:48" ht="30" customHeight="1">
      <c r="A54" s="7" t="s">
        <v>105</v>
      </c>
      <c r="B54" s="7" t="s">
        <v>106</v>
      </c>
      <c r="C54" s="7" t="s">
        <v>107</v>
      </c>
      <c r="D54" s="8">
        <v>17</v>
      </c>
      <c r="E54" s="10"/>
      <c r="F54" s="10"/>
      <c r="G54" s="10"/>
      <c r="H54" s="10"/>
      <c r="I54" s="10"/>
      <c r="J54" s="10"/>
      <c r="K54" s="10"/>
      <c r="L54" s="10"/>
      <c r="M54" s="7"/>
      <c r="N54" s="1" t="s">
        <v>108</v>
      </c>
      <c r="O54" s="1" t="s">
        <v>52</v>
      </c>
      <c r="P54" s="1" t="s">
        <v>52</v>
      </c>
      <c r="Q54" s="1" t="s">
        <v>99</v>
      </c>
      <c r="R54" s="1" t="s">
        <v>64</v>
      </c>
      <c r="S54" s="1" t="s">
        <v>64</v>
      </c>
      <c r="T54" s="1" t="s">
        <v>63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52</v>
      </c>
      <c r="AS54" s="1" t="s">
        <v>52</v>
      </c>
      <c r="AT54" s="2"/>
      <c r="AU54" s="1" t="s">
        <v>109</v>
      </c>
      <c r="AV54" s="2">
        <v>16</v>
      </c>
    </row>
    <row r="55" spans="1:48" ht="30" customHeight="1">
      <c r="A55" s="7" t="s">
        <v>110</v>
      </c>
      <c r="B55" s="7" t="s">
        <v>111</v>
      </c>
      <c r="C55" s="7" t="s">
        <v>61</v>
      </c>
      <c r="D55" s="8">
        <v>49</v>
      </c>
      <c r="E55" s="10"/>
      <c r="F55" s="10"/>
      <c r="G55" s="10"/>
      <c r="H55" s="10"/>
      <c r="I55" s="10"/>
      <c r="J55" s="10"/>
      <c r="K55" s="10"/>
      <c r="L55" s="10"/>
      <c r="M55" s="7"/>
      <c r="N55" s="1" t="s">
        <v>112</v>
      </c>
      <c r="O55" s="1" t="s">
        <v>52</v>
      </c>
      <c r="P55" s="1" t="s">
        <v>52</v>
      </c>
      <c r="Q55" s="1" t="s">
        <v>99</v>
      </c>
      <c r="R55" s="1" t="s">
        <v>64</v>
      </c>
      <c r="S55" s="1" t="s">
        <v>64</v>
      </c>
      <c r="T55" s="1" t="s">
        <v>63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52</v>
      </c>
      <c r="AS55" s="1" t="s">
        <v>52</v>
      </c>
      <c r="AT55" s="2"/>
      <c r="AU55" s="1" t="s">
        <v>113</v>
      </c>
      <c r="AV55" s="2">
        <v>152</v>
      </c>
    </row>
    <row r="56" spans="1:48" ht="30" customHeight="1">
      <c r="A56" s="7" t="s">
        <v>110</v>
      </c>
      <c r="B56" s="7" t="s">
        <v>114</v>
      </c>
      <c r="C56" s="7" t="s">
        <v>61</v>
      </c>
      <c r="D56" s="8">
        <v>61</v>
      </c>
      <c r="E56" s="10"/>
      <c r="F56" s="10"/>
      <c r="G56" s="10"/>
      <c r="H56" s="10"/>
      <c r="I56" s="10"/>
      <c r="J56" s="10"/>
      <c r="K56" s="10"/>
      <c r="L56" s="10"/>
      <c r="M56" s="7"/>
      <c r="N56" s="1" t="s">
        <v>115</v>
      </c>
      <c r="O56" s="1" t="s">
        <v>52</v>
      </c>
      <c r="P56" s="1" t="s">
        <v>52</v>
      </c>
      <c r="Q56" s="1" t="s">
        <v>99</v>
      </c>
      <c r="R56" s="1" t="s">
        <v>64</v>
      </c>
      <c r="S56" s="1" t="s">
        <v>64</v>
      </c>
      <c r="T56" s="1" t="s">
        <v>63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" t="s">
        <v>52</v>
      </c>
      <c r="AS56" s="1" t="s">
        <v>52</v>
      </c>
      <c r="AT56" s="2"/>
      <c r="AU56" s="1" t="s">
        <v>116</v>
      </c>
      <c r="AV56" s="2">
        <v>151</v>
      </c>
    </row>
    <row r="57" spans="1:48" ht="30" customHeight="1">
      <c r="A57" s="7" t="s">
        <v>117</v>
      </c>
      <c r="B57" s="7" t="s">
        <v>52</v>
      </c>
      <c r="C57" s="7" t="s">
        <v>118</v>
      </c>
      <c r="D57" s="8">
        <v>1</v>
      </c>
      <c r="E57" s="10"/>
      <c r="F57" s="10"/>
      <c r="G57" s="10"/>
      <c r="H57" s="10"/>
      <c r="I57" s="10"/>
      <c r="J57" s="10"/>
      <c r="K57" s="10"/>
      <c r="L57" s="10"/>
      <c r="M57" s="7"/>
      <c r="N57" s="1" t="s">
        <v>119</v>
      </c>
      <c r="O57" s="1" t="s">
        <v>52</v>
      </c>
      <c r="P57" s="1" t="s">
        <v>52</v>
      </c>
      <c r="Q57" s="1" t="s">
        <v>99</v>
      </c>
      <c r="R57" s="1" t="s">
        <v>63</v>
      </c>
      <c r="S57" s="1" t="s">
        <v>64</v>
      </c>
      <c r="T57" s="1" t="s">
        <v>64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52</v>
      </c>
      <c r="AS57" s="1" t="s">
        <v>52</v>
      </c>
      <c r="AT57" s="2"/>
      <c r="AU57" s="1" t="s">
        <v>120</v>
      </c>
      <c r="AV57" s="2">
        <v>18</v>
      </c>
    </row>
    <row r="58" spans="1:48" ht="30" customHeight="1">
      <c r="A58" s="7" t="s">
        <v>121</v>
      </c>
      <c r="B58" s="7" t="s">
        <v>122</v>
      </c>
      <c r="C58" s="7" t="s">
        <v>107</v>
      </c>
      <c r="D58" s="8">
        <v>16</v>
      </c>
      <c r="E58" s="10"/>
      <c r="F58" s="10"/>
      <c r="G58" s="10"/>
      <c r="H58" s="10"/>
      <c r="I58" s="10"/>
      <c r="J58" s="10"/>
      <c r="K58" s="10"/>
      <c r="L58" s="10"/>
      <c r="M58" s="7"/>
      <c r="N58" s="1" t="s">
        <v>123</v>
      </c>
      <c r="O58" s="1" t="s">
        <v>52</v>
      </c>
      <c r="P58" s="1" t="s">
        <v>52</v>
      </c>
      <c r="Q58" s="1" t="s">
        <v>99</v>
      </c>
      <c r="R58" s="1" t="s">
        <v>63</v>
      </c>
      <c r="S58" s="1" t="s">
        <v>64</v>
      </c>
      <c r="T58" s="1" t="s">
        <v>64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52</v>
      </c>
      <c r="AS58" s="1" t="s">
        <v>52</v>
      </c>
      <c r="AT58" s="2"/>
      <c r="AU58" s="1" t="s">
        <v>124</v>
      </c>
      <c r="AV58" s="2">
        <v>19</v>
      </c>
    </row>
    <row r="59" spans="1:48" ht="30" customHeight="1">
      <c r="A59" s="7" t="s">
        <v>125</v>
      </c>
      <c r="B59" s="7" t="s">
        <v>126</v>
      </c>
      <c r="C59" s="7" t="s">
        <v>102</v>
      </c>
      <c r="D59" s="8">
        <v>5.6749999999999998</v>
      </c>
      <c r="E59" s="10"/>
      <c r="F59" s="10"/>
      <c r="G59" s="10"/>
      <c r="H59" s="10"/>
      <c r="I59" s="10"/>
      <c r="J59" s="10"/>
      <c r="K59" s="10"/>
      <c r="L59" s="10"/>
      <c r="M59" s="7"/>
      <c r="N59" s="1" t="s">
        <v>127</v>
      </c>
      <c r="O59" s="1" t="s">
        <v>52</v>
      </c>
      <c r="P59" s="1" t="s">
        <v>52</v>
      </c>
      <c r="Q59" s="1" t="s">
        <v>99</v>
      </c>
      <c r="R59" s="1" t="s">
        <v>63</v>
      </c>
      <c r="S59" s="1" t="s">
        <v>64</v>
      </c>
      <c r="T59" s="1" t="s">
        <v>64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" t="s">
        <v>52</v>
      </c>
      <c r="AS59" s="1" t="s">
        <v>52</v>
      </c>
      <c r="AT59" s="2"/>
      <c r="AU59" s="1" t="s">
        <v>128</v>
      </c>
      <c r="AV59" s="2">
        <v>20</v>
      </c>
    </row>
    <row r="60" spans="1:48" ht="30" customHeight="1">
      <c r="A60" s="7" t="s">
        <v>129</v>
      </c>
      <c r="B60" s="7" t="s">
        <v>130</v>
      </c>
      <c r="C60" s="7" t="s">
        <v>102</v>
      </c>
      <c r="D60" s="8">
        <v>5.6749999999999998</v>
      </c>
      <c r="E60" s="10"/>
      <c r="F60" s="10"/>
      <c r="G60" s="10"/>
      <c r="H60" s="10"/>
      <c r="I60" s="10"/>
      <c r="J60" s="10"/>
      <c r="K60" s="10"/>
      <c r="L60" s="10"/>
      <c r="M60" s="7"/>
      <c r="N60" s="1" t="s">
        <v>131</v>
      </c>
      <c r="O60" s="1" t="s">
        <v>52</v>
      </c>
      <c r="P60" s="1" t="s">
        <v>52</v>
      </c>
      <c r="Q60" s="1" t="s">
        <v>99</v>
      </c>
      <c r="R60" s="1" t="s">
        <v>63</v>
      </c>
      <c r="S60" s="1" t="s">
        <v>64</v>
      </c>
      <c r="T60" s="1" t="s">
        <v>64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" t="s">
        <v>52</v>
      </c>
      <c r="AS60" s="1" t="s">
        <v>52</v>
      </c>
      <c r="AT60" s="2"/>
      <c r="AU60" s="1" t="s">
        <v>132</v>
      </c>
      <c r="AV60" s="2">
        <v>21</v>
      </c>
    </row>
    <row r="61" spans="1:48" ht="30" customHeight="1">
      <c r="A61" s="7" t="s">
        <v>133</v>
      </c>
      <c r="B61" s="7" t="s">
        <v>134</v>
      </c>
      <c r="C61" s="7" t="s">
        <v>102</v>
      </c>
      <c r="D61" s="8">
        <v>5.6749999999999998</v>
      </c>
      <c r="E61" s="10"/>
      <c r="F61" s="10"/>
      <c r="G61" s="10"/>
      <c r="H61" s="10"/>
      <c r="I61" s="10"/>
      <c r="J61" s="10"/>
      <c r="K61" s="10"/>
      <c r="L61" s="10"/>
      <c r="M61" s="7"/>
      <c r="N61" s="1" t="s">
        <v>135</v>
      </c>
      <c r="O61" s="1" t="s">
        <v>52</v>
      </c>
      <c r="P61" s="1" t="s">
        <v>52</v>
      </c>
      <c r="Q61" s="1" t="s">
        <v>99</v>
      </c>
      <c r="R61" s="1" t="s">
        <v>63</v>
      </c>
      <c r="S61" s="1" t="s">
        <v>64</v>
      </c>
      <c r="T61" s="1" t="s">
        <v>64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" t="s">
        <v>52</v>
      </c>
      <c r="AS61" s="1" t="s">
        <v>52</v>
      </c>
      <c r="AT61" s="2"/>
      <c r="AU61" s="1" t="s">
        <v>136</v>
      </c>
      <c r="AV61" s="2">
        <v>22</v>
      </c>
    </row>
    <row r="62" spans="1:48" ht="30" customHeight="1">
      <c r="A62" s="7" t="s">
        <v>137</v>
      </c>
      <c r="B62" s="7" t="s">
        <v>138</v>
      </c>
      <c r="C62" s="7" t="s">
        <v>102</v>
      </c>
      <c r="D62" s="8">
        <v>5.6749999999999998</v>
      </c>
      <c r="E62" s="10"/>
      <c r="F62" s="10"/>
      <c r="G62" s="10"/>
      <c r="H62" s="10"/>
      <c r="I62" s="10"/>
      <c r="J62" s="10"/>
      <c r="K62" s="10"/>
      <c r="L62" s="10"/>
      <c r="M62" s="7"/>
      <c r="N62" s="1" t="s">
        <v>139</v>
      </c>
      <c r="O62" s="1" t="s">
        <v>52</v>
      </c>
      <c r="P62" s="1" t="s">
        <v>52</v>
      </c>
      <c r="Q62" s="1" t="s">
        <v>99</v>
      </c>
      <c r="R62" s="1" t="s">
        <v>63</v>
      </c>
      <c r="S62" s="1" t="s">
        <v>64</v>
      </c>
      <c r="T62" s="1" t="s">
        <v>64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" t="s">
        <v>52</v>
      </c>
      <c r="AS62" s="1" t="s">
        <v>52</v>
      </c>
      <c r="AT62" s="2"/>
      <c r="AU62" s="1" t="s">
        <v>140</v>
      </c>
      <c r="AV62" s="2">
        <v>23</v>
      </c>
    </row>
    <row r="63" spans="1:48" ht="30" customHeight="1">
      <c r="A63" s="7" t="s">
        <v>141</v>
      </c>
      <c r="B63" s="7" t="s">
        <v>142</v>
      </c>
      <c r="C63" s="7" t="s">
        <v>95</v>
      </c>
      <c r="D63" s="8">
        <v>0.01</v>
      </c>
      <c r="E63" s="10"/>
      <c r="F63" s="10"/>
      <c r="G63" s="10"/>
      <c r="H63" s="10"/>
      <c r="I63" s="10"/>
      <c r="J63" s="10"/>
      <c r="K63" s="10"/>
      <c r="L63" s="10"/>
      <c r="M63" s="7"/>
      <c r="N63" s="1" t="s">
        <v>143</v>
      </c>
      <c r="O63" s="1" t="s">
        <v>52</v>
      </c>
      <c r="P63" s="1" t="s">
        <v>52</v>
      </c>
      <c r="Q63" s="1" t="s">
        <v>99</v>
      </c>
      <c r="R63" s="1" t="s">
        <v>63</v>
      </c>
      <c r="S63" s="1" t="s">
        <v>64</v>
      </c>
      <c r="T63" s="1" t="s">
        <v>64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1" t="s">
        <v>52</v>
      </c>
      <c r="AS63" s="1" t="s">
        <v>52</v>
      </c>
      <c r="AT63" s="2"/>
      <c r="AU63" s="1" t="s">
        <v>144</v>
      </c>
      <c r="AV63" s="2">
        <v>24</v>
      </c>
    </row>
    <row r="64" spans="1:48" ht="30" customHeight="1">
      <c r="A64" s="7" t="s">
        <v>145</v>
      </c>
      <c r="B64" s="7" t="s">
        <v>146</v>
      </c>
      <c r="C64" s="7" t="s">
        <v>147</v>
      </c>
      <c r="D64" s="8">
        <v>40</v>
      </c>
      <c r="E64" s="10"/>
      <c r="F64" s="10"/>
      <c r="G64" s="10"/>
      <c r="H64" s="10"/>
      <c r="I64" s="10"/>
      <c r="J64" s="10"/>
      <c r="K64" s="10"/>
      <c r="L64" s="10"/>
      <c r="M64" s="7"/>
      <c r="N64" s="1" t="s">
        <v>148</v>
      </c>
      <c r="O64" s="1" t="s">
        <v>52</v>
      </c>
      <c r="P64" s="1" t="s">
        <v>52</v>
      </c>
      <c r="Q64" s="1" t="s">
        <v>99</v>
      </c>
      <c r="R64" s="1" t="s">
        <v>63</v>
      </c>
      <c r="S64" s="1" t="s">
        <v>64</v>
      </c>
      <c r="T64" s="1" t="s">
        <v>64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1" t="s">
        <v>52</v>
      </c>
      <c r="AS64" s="1" t="s">
        <v>52</v>
      </c>
      <c r="AT64" s="2"/>
      <c r="AU64" s="1" t="s">
        <v>149</v>
      </c>
      <c r="AV64" s="2">
        <v>25</v>
      </c>
    </row>
    <row r="65" spans="1:48" ht="30" customHeight="1">
      <c r="A65" s="7" t="s">
        <v>150</v>
      </c>
      <c r="B65" s="7" t="s">
        <v>146</v>
      </c>
      <c r="C65" s="7" t="s">
        <v>147</v>
      </c>
      <c r="D65" s="8">
        <v>40</v>
      </c>
      <c r="E65" s="10"/>
      <c r="F65" s="10"/>
      <c r="G65" s="10"/>
      <c r="H65" s="10"/>
      <c r="I65" s="10"/>
      <c r="J65" s="10"/>
      <c r="K65" s="10"/>
      <c r="L65" s="10"/>
      <c r="M65" s="7"/>
      <c r="N65" s="1" t="s">
        <v>151</v>
      </c>
      <c r="O65" s="1" t="s">
        <v>52</v>
      </c>
      <c r="P65" s="1" t="s">
        <v>52</v>
      </c>
      <c r="Q65" s="1" t="s">
        <v>99</v>
      </c>
      <c r="R65" s="1" t="s">
        <v>63</v>
      </c>
      <c r="S65" s="1" t="s">
        <v>64</v>
      </c>
      <c r="T65" s="1" t="s">
        <v>64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" t="s">
        <v>52</v>
      </c>
      <c r="AS65" s="1" t="s">
        <v>52</v>
      </c>
      <c r="AT65" s="2"/>
      <c r="AU65" s="1" t="s">
        <v>152</v>
      </c>
      <c r="AV65" s="2">
        <v>26</v>
      </c>
    </row>
    <row r="66" spans="1:48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48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48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48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48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48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48" ht="3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48" ht="3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48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48" ht="30" customHeight="1">
      <c r="A75" s="7" t="s">
        <v>88</v>
      </c>
      <c r="B75" s="8"/>
      <c r="C75" s="8"/>
      <c r="D75" s="8"/>
      <c r="E75" s="8"/>
      <c r="F75" s="10"/>
      <c r="G75" s="8"/>
      <c r="H75" s="10"/>
      <c r="I75" s="8"/>
      <c r="J75" s="10"/>
      <c r="K75" s="8"/>
      <c r="L75" s="10"/>
      <c r="M75" s="8"/>
      <c r="N75" t="s">
        <v>89</v>
      </c>
    </row>
    <row r="76" spans="1:48" ht="30" customHeight="1">
      <c r="A76" s="7" t="s">
        <v>153</v>
      </c>
      <c r="B76" s="7" t="s">
        <v>92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"/>
      <c r="O76" s="2"/>
      <c r="P76" s="2"/>
      <c r="Q76" s="1" t="s">
        <v>154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30" customHeight="1">
      <c r="A77" s="7" t="s">
        <v>155</v>
      </c>
      <c r="B77" s="7" t="s">
        <v>156</v>
      </c>
      <c r="C77" s="7" t="s">
        <v>68</v>
      </c>
      <c r="D77" s="8">
        <v>1</v>
      </c>
      <c r="E77" s="10"/>
      <c r="F77" s="10"/>
      <c r="G77" s="10"/>
      <c r="H77" s="10"/>
      <c r="I77" s="10"/>
      <c r="J77" s="10"/>
      <c r="K77" s="10"/>
      <c r="L77" s="10"/>
      <c r="M77" s="7"/>
      <c r="N77" s="1" t="s">
        <v>157</v>
      </c>
      <c r="O77" s="1" t="s">
        <v>52</v>
      </c>
      <c r="P77" s="1" t="s">
        <v>52</v>
      </c>
      <c r="Q77" s="1" t="s">
        <v>154</v>
      </c>
      <c r="R77" s="1" t="s">
        <v>63</v>
      </c>
      <c r="S77" s="1" t="s">
        <v>64</v>
      </c>
      <c r="T77" s="1" t="s">
        <v>64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" t="s">
        <v>52</v>
      </c>
      <c r="AS77" s="1" t="s">
        <v>52</v>
      </c>
      <c r="AT77" s="2"/>
      <c r="AU77" s="1" t="s">
        <v>158</v>
      </c>
      <c r="AV77" s="2">
        <v>28</v>
      </c>
    </row>
    <row r="78" spans="1:48" ht="30" customHeight="1">
      <c r="A78" s="7" t="s">
        <v>159</v>
      </c>
      <c r="B78" s="7" t="s">
        <v>156</v>
      </c>
      <c r="C78" s="7" t="s">
        <v>68</v>
      </c>
      <c r="D78" s="8">
        <v>67</v>
      </c>
      <c r="E78" s="10"/>
      <c r="F78" s="10"/>
      <c r="G78" s="10"/>
      <c r="H78" s="10"/>
      <c r="I78" s="10"/>
      <c r="J78" s="10"/>
      <c r="K78" s="10"/>
      <c r="L78" s="10"/>
      <c r="M78" s="7"/>
      <c r="N78" s="1" t="s">
        <v>160</v>
      </c>
      <c r="O78" s="1" t="s">
        <v>52</v>
      </c>
      <c r="P78" s="1" t="s">
        <v>52</v>
      </c>
      <c r="Q78" s="1" t="s">
        <v>154</v>
      </c>
      <c r="R78" s="1" t="s">
        <v>63</v>
      </c>
      <c r="S78" s="1" t="s">
        <v>64</v>
      </c>
      <c r="T78" s="1" t="s">
        <v>64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" t="s">
        <v>52</v>
      </c>
      <c r="AS78" s="1" t="s">
        <v>52</v>
      </c>
      <c r="AT78" s="2"/>
      <c r="AU78" s="1" t="s">
        <v>161</v>
      </c>
      <c r="AV78" s="2">
        <v>29</v>
      </c>
    </row>
    <row r="79" spans="1:48" ht="30" customHeight="1">
      <c r="A79" s="7" t="s">
        <v>162</v>
      </c>
      <c r="B79" s="7" t="s">
        <v>163</v>
      </c>
      <c r="C79" s="7" t="s">
        <v>164</v>
      </c>
      <c r="D79" s="8">
        <v>10.486000000000001</v>
      </c>
      <c r="E79" s="10"/>
      <c r="F79" s="10"/>
      <c r="G79" s="10"/>
      <c r="H79" s="10"/>
      <c r="I79" s="10"/>
      <c r="J79" s="10"/>
      <c r="K79" s="10"/>
      <c r="L79" s="10"/>
      <c r="M79" s="7"/>
      <c r="N79" s="1" t="s">
        <v>165</v>
      </c>
      <c r="O79" s="1" t="s">
        <v>52</v>
      </c>
      <c r="P79" s="1" t="s">
        <v>52</v>
      </c>
      <c r="Q79" s="1" t="s">
        <v>154</v>
      </c>
      <c r="R79" s="1" t="s">
        <v>63</v>
      </c>
      <c r="S79" s="1" t="s">
        <v>64</v>
      </c>
      <c r="T79" s="1" t="s">
        <v>64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1" t="s">
        <v>52</v>
      </c>
      <c r="AS79" s="1" t="s">
        <v>52</v>
      </c>
      <c r="AT79" s="2"/>
      <c r="AU79" s="1" t="s">
        <v>166</v>
      </c>
      <c r="AV79" s="2">
        <v>30</v>
      </c>
    </row>
    <row r="80" spans="1:48" ht="30" customHeight="1">
      <c r="A80" s="7" t="s">
        <v>167</v>
      </c>
      <c r="B80" s="7" t="s">
        <v>168</v>
      </c>
      <c r="C80" s="7" t="s">
        <v>61</v>
      </c>
      <c r="D80" s="8">
        <v>4</v>
      </c>
      <c r="E80" s="10"/>
      <c r="F80" s="10"/>
      <c r="G80" s="10"/>
      <c r="H80" s="10"/>
      <c r="I80" s="10"/>
      <c r="J80" s="10"/>
      <c r="K80" s="10"/>
      <c r="L80" s="10"/>
      <c r="M80" s="7"/>
      <c r="N80" s="1" t="s">
        <v>169</v>
      </c>
      <c r="O80" s="1" t="s">
        <v>52</v>
      </c>
      <c r="P80" s="1" t="s">
        <v>52</v>
      </c>
      <c r="Q80" s="1" t="s">
        <v>154</v>
      </c>
      <c r="R80" s="1" t="s">
        <v>63</v>
      </c>
      <c r="S80" s="1" t="s">
        <v>64</v>
      </c>
      <c r="T80" s="1" t="s">
        <v>64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1" t="s">
        <v>52</v>
      </c>
      <c r="AS80" s="1" t="s">
        <v>52</v>
      </c>
      <c r="AT80" s="2"/>
      <c r="AU80" s="1" t="s">
        <v>170</v>
      </c>
      <c r="AV80" s="2">
        <v>31</v>
      </c>
    </row>
    <row r="81" spans="1:13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3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48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48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48" ht="30" customHeight="1">
      <c r="A99" s="7" t="s">
        <v>88</v>
      </c>
      <c r="B99" s="8"/>
      <c r="C99" s="8"/>
      <c r="D99" s="8"/>
      <c r="E99" s="8"/>
      <c r="F99" s="10"/>
      <c r="G99" s="8"/>
      <c r="H99" s="10"/>
      <c r="I99" s="8"/>
      <c r="J99" s="10"/>
      <c r="K99" s="8"/>
      <c r="L99" s="10"/>
      <c r="M99" s="8"/>
      <c r="N99" t="s">
        <v>89</v>
      </c>
    </row>
    <row r="100" spans="1:48" ht="30" customHeight="1">
      <c r="A100" s="7" t="s">
        <v>171</v>
      </c>
      <c r="B100" s="7" t="s">
        <v>58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"/>
      <c r="O100" s="2"/>
      <c r="P100" s="2"/>
      <c r="Q100" s="1" t="s">
        <v>172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30" customHeight="1">
      <c r="A101" s="7" t="s">
        <v>173</v>
      </c>
      <c r="B101" s="7" t="s">
        <v>174</v>
      </c>
      <c r="C101" s="7" t="s">
        <v>68</v>
      </c>
      <c r="D101" s="8">
        <v>42</v>
      </c>
      <c r="E101" s="10"/>
      <c r="F101" s="10"/>
      <c r="G101" s="10"/>
      <c r="H101" s="10"/>
      <c r="I101" s="10"/>
      <c r="J101" s="10"/>
      <c r="K101" s="10"/>
      <c r="L101" s="10"/>
      <c r="M101" s="7"/>
      <c r="N101" s="1" t="s">
        <v>175</v>
      </c>
      <c r="O101" s="1" t="s">
        <v>52</v>
      </c>
      <c r="P101" s="1" t="s">
        <v>52</v>
      </c>
      <c r="Q101" s="1" t="s">
        <v>172</v>
      </c>
      <c r="R101" s="1" t="s">
        <v>63</v>
      </c>
      <c r="S101" s="1" t="s">
        <v>64</v>
      </c>
      <c r="T101" s="1" t="s">
        <v>64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1" t="s">
        <v>52</v>
      </c>
      <c r="AS101" s="1" t="s">
        <v>52</v>
      </c>
      <c r="AT101" s="2"/>
      <c r="AU101" s="1" t="s">
        <v>176</v>
      </c>
      <c r="AV101" s="2">
        <v>33</v>
      </c>
    </row>
    <row r="102" spans="1:48" ht="30" customHeight="1">
      <c r="A102" s="7" t="s">
        <v>177</v>
      </c>
      <c r="B102" s="7" t="s">
        <v>178</v>
      </c>
      <c r="C102" s="7" t="s">
        <v>179</v>
      </c>
      <c r="D102" s="8">
        <v>2</v>
      </c>
      <c r="E102" s="10"/>
      <c r="F102" s="10"/>
      <c r="G102" s="10"/>
      <c r="H102" s="10"/>
      <c r="I102" s="10"/>
      <c r="J102" s="10"/>
      <c r="K102" s="10"/>
      <c r="L102" s="10"/>
      <c r="M102" s="7"/>
      <c r="N102" s="1" t="s">
        <v>180</v>
      </c>
      <c r="O102" s="1" t="s">
        <v>52</v>
      </c>
      <c r="P102" s="1" t="s">
        <v>52</v>
      </c>
      <c r="Q102" s="1" t="s">
        <v>172</v>
      </c>
      <c r="R102" s="1" t="s">
        <v>63</v>
      </c>
      <c r="S102" s="1" t="s">
        <v>64</v>
      </c>
      <c r="T102" s="1" t="s">
        <v>64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1" t="s">
        <v>52</v>
      </c>
      <c r="AS102" s="1" t="s">
        <v>52</v>
      </c>
      <c r="AT102" s="2"/>
      <c r="AU102" s="1" t="s">
        <v>181</v>
      </c>
      <c r="AV102" s="2">
        <v>34</v>
      </c>
    </row>
    <row r="103" spans="1:48" ht="3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48" ht="3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48" ht="3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48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48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48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48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48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48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48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48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48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48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48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48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48" ht="3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48" ht="3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48" ht="3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48" ht="3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48" ht="3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48" ht="30" customHeight="1">
      <c r="A123" s="7" t="s">
        <v>88</v>
      </c>
      <c r="B123" s="8"/>
      <c r="C123" s="8"/>
      <c r="D123" s="8"/>
      <c r="E123" s="8"/>
      <c r="F123" s="10"/>
      <c r="G123" s="8"/>
      <c r="H123" s="10"/>
      <c r="I123" s="8"/>
      <c r="J123" s="10"/>
      <c r="K123" s="8"/>
      <c r="L123" s="10"/>
      <c r="M123" s="8"/>
      <c r="N123" t="s">
        <v>89</v>
      </c>
    </row>
    <row r="124" spans="1:48" ht="30" customHeight="1">
      <c r="A124" s="7" t="s">
        <v>182</v>
      </c>
      <c r="B124" s="7" t="s">
        <v>92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"/>
      <c r="O124" s="2"/>
      <c r="P124" s="2"/>
      <c r="Q124" s="1" t="s">
        <v>183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30" customHeight="1">
      <c r="A125" s="7" t="s">
        <v>184</v>
      </c>
      <c r="B125" s="7" t="s">
        <v>185</v>
      </c>
      <c r="C125" s="7" t="s">
        <v>68</v>
      </c>
      <c r="D125" s="8">
        <v>7</v>
      </c>
      <c r="E125" s="10"/>
      <c r="F125" s="10"/>
      <c r="G125" s="10"/>
      <c r="H125" s="10"/>
      <c r="I125" s="10"/>
      <c r="J125" s="10"/>
      <c r="K125" s="10"/>
      <c r="L125" s="10"/>
      <c r="M125" s="7"/>
      <c r="N125" s="1" t="s">
        <v>186</v>
      </c>
      <c r="O125" s="1" t="s">
        <v>52</v>
      </c>
      <c r="P125" s="1" t="s">
        <v>52</v>
      </c>
      <c r="Q125" s="1" t="s">
        <v>183</v>
      </c>
      <c r="R125" s="1" t="s">
        <v>63</v>
      </c>
      <c r="S125" s="1" t="s">
        <v>64</v>
      </c>
      <c r="T125" s="1" t="s">
        <v>64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1" t="s">
        <v>52</v>
      </c>
      <c r="AS125" s="1" t="s">
        <v>52</v>
      </c>
      <c r="AT125" s="2"/>
      <c r="AU125" s="1" t="s">
        <v>187</v>
      </c>
      <c r="AV125" s="2">
        <v>36</v>
      </c>
    </row>
    <row r="126" spans="1:48" ht="30" customHeight="1">
      <c r="A126" s="7" t="s">
        <v>188</v>
      </c>
      <c r="B126" s="7" t="s">
        <v>189</v>
      </c>
      <c r="C126" s="7" t="s">
        <v>61</v>
      </c>
      <c r="D126" s="8">
        <v>4</v>
      </c>
      <c r="E126" s="10"/>
      <c r="F126" s="10"/>
      <c r="G126" s="10"/>
      <c r="H126" s="10"/>
      <c r="I126" s="10"/>
      <c r="J126" s="10"/>
      <c r="K126" s="10"/>
      <c r="L126" s="10"/>
      <c r="M126" s="7"/>
      <c r="N126" s="1" t="s">
        <v>190</v>
      </c>
      <c r="O126" s="1" t="s">
        <v>52</v>
      </c>
      <c r="P126" s="1" t="s">
        <v>52</v>
      </c>
      <c r="Q126" s="1" t="s">
        <v>183</v>
      </c>
      <c r="R126" s="1" t="s">
        <v>63</v>
      </c>
      <c r="S126" s="1" t="s">
        <v>64</v>
      </c>
      <c r="T126" s="1" t="s">
        <v>64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1" t="s">
        <v>52</v>
      </c>
      <c r="AS126" s="1" t="s">
        <v>52</v>
      </c>
      <c r="AT126" s="2"/>
      <c r="AU126" s="1" t="s">
        <v>191</v>
      </c>
      <c r="AV126" s="2">
        <v>37</v>
      </c>
    </row>
    <row r="127" spans="1:48" ht="30" customHeight="1">
      <c r="A127" s="7" t="s">
        <v>192</v>
      </c>
      <c r="B127" s="7" t="s">
        <v>193</v>
      </c>
      <c r="C127" s="7" t="s">
        <v>61</v>
      </c>
      <c r="D127" s="8">
        <v>6</v>
      </c>
      <c r="E127" s="10"/>
      <c r="F127" s="10"/>
      <c r="G127" s="10"/>
      <c r="H127" s="10"/>
      <c r="I127" s="10"/>
      <c r="J127" s="10"/>
      <c r="K127" s="10"/>
      <c r="L127" s="10"/>
      <c r="M127" s="7"/>
      <c r="N127" s="1" t="s">
        <v>194</v>
      </c>
      <c r="O127" s="1" t="s">
        <v>52</v>
      </c>
      <c r="P127" s="1" t="s">
        <v>52</v>
      </c>
      <c r="Q127" s="1" t="s">
        <v>183</v>
      </c>
      <c r="R127" s="1" t="s">
        <v>63</v>
      </c>
      <c r="S127" s="1" t="s">
        <v>64</v>
      </c>
      <c r="T127" s="1" t="s">
        <v>64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1" t="s">
        <v>52</v>
      </c>
      <c r="AS127" s="1" t="s">
        <v>52</v>
      </c>
      <c r="AT127" s="2"/>
      <c r="AU127" s="1" t="s">
        <v>195</v>
      </c>
      <c r="AV127" s="2">
        <v>38</v>
      </c>
    </row>
    <row r="128" spans="1:48" ht="30" customHeight="1">
      <c r="A128" s="7" t="s">
        <v>196</v>
      </c>
      <c r="B128" s="7" t="s">
        <v>197</v>
      </c>
      <c r="C128" s="7" t="s">
        <v>179</v>
      </c>
      <c r="D128" s="8">
        <v>3</v>
      </c>
      <c r="E128" s="10"/>
      <c r="F128" s="10"/>
      <c r="G128" s="10"/>
      <c r="H128" s="10"/>
      <c r="I128" s="10"/>
      <c r="J128" s="10"/>
      <c r="K128" s="10"/>
      <c r="L128" s="10"/>
      <c r="M128" s="7"/>
      <c r="N128" s="1" t="s">
        <v>198</v>
      </c>
      <c r="O128" s="1" t="s">
        <v>52</v>
      </c>
      <c r="P128" s="1" t="s">
        <v>52</v>
      </c>
      <c r="Q128" s="1" t="s">
        <v>183</v>
      </c>
      <c r="R128" s="1" t="s">
        <v>63</v>
      </c>
      <c r="S128" s="1" t="s">
        <v>64</v>
      </c>
      <c r="T128" s="1" t="s">
        <v>64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1" t="s">
        <v>52</v>
      </c>
      <c r="AS128" s="1" t="s">
        <v>52</v>
      </c>
      <c r="AT128" s="2"/>
      <c r="AU128" s="1" t="s">
        <v>199</v>
      </c>
      <c r="AV128" s="2">
        <v>39</v>
      </c>
    </row>
    <row r="129" spans="1:48" ht="30" customHeight="1">
      <c r="A129" s="7" t="s">
        <v>200</v>
      </c>
      <c r="B129" s="7" t="s">
        <v>201</v>
      </c>
      <c r="C129" s="7" t="s">
        <v>68</v>
      </c>
      <c r="D129" s="8">
        <v>90</v>
      </c>
      <c r="E129" s="10"/>
      <c r="F129" s="10"/>
      <c r="G129" s="10"/>
      <c r="H129" s="10"/>
      <c r="I129" s="10"/>
      <c r="J129" s="10"/>
      <c r="K129" s="10"/>
      <c r="L129" s="10"/>
      <c r="M129" s="7"/>
      <c r="N129" s="1" t="s">
        <v>202</v>
      </c>
      <c r="O129" s="1" t="s">
        <v>52</v>
      </c>
      <c r="P129" s="1" t="s">
        <v>52</v>
      </c>
      <c r="Q129" s="1" t="s">
        <v>183</v>
      </c>
      <c r="R129" s="1" t="s">
        <v>63</v>
      </c>
      <c r="S129" s="1" t="s">
        <v>64</v>
      </c>
      <c r="T129" s="1" t="s">
        <v>64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1" t="s">
        <v>52</v>
      </c>
      <c r="AS129" s="1" t="s">
        <v>52</v>
      </c>
      <c r="AT129" s="2"/>
      <c r="AU129" s="1" t="s">
        <v>203</v>
      </c>
      <c r="AV129" s="2">
        <v>40</v>
      </c>
    </row>
    <row r="130" spans="1:48" ht="30" customHeight="1">
      <c r="A130" s="7" t="s">
        <v>204</v>
      </c>
      <c r="B130" s="7" t="s">
        <v>205</v>
      </c>
      <c r="C130" s="7" t="s">
        <v>107</v>
      </c>
      <c r="D130" s="8">
        <v>1</v>
      </c>
      <c r="E130" s="10"/>
      <c r="F130" s="10"/>
      <c r="G130" s="10"/>
      <c r="H130" s="10"/>
      <c r="I130" s="10"/>
      <c r="J130" s="10"/>
      <c r="K130" s="10"/>
      <c r="L130" s="10"/>
      <c r="M130" s="7"/>
      <c r="N130" s="1" t="s">
        <v>206</v>
      </c>
      <c r="O130" s="1" t="s">
        <v>52</v>
      </c>
      <c r="P130" s="1" t="s">
        <v>52</v>
      </c>
      <c r="Q130" s="1" t="s">
        <v>183</v>
      </c>
      <c r="R130" s="1" t="s">
        <v>63</v>
      </c>
      <c r="S130" s="1" t="s">
        <v>64</v>
      </c>
      <c r="T130" s="1" t="s">
        <v>64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1" t="s">
        <v>52</v>
      </c>
      <c r="AS130" s="1" t="s">
        <v>52</v>
      </c>
      <c r="AT130" s="2"/>
      <c r="AU130" s="1" t="s">
        <v>207</v>
      </c>
      <c r="AV130" s="2">
        <v>41</v>
      </c>
    </row>
    <row r="131" spans="1:48" ht="30" customHeight="1">
      <c r="A131" s="7" t="s">
        <v>208</v>
      </c>
      <c r="B131" s="7" t="s">
        <v>209</v>
      </c>
      <c r="C131" s="7" t="s">
        <v>61</v>
      </c>
      <c r="D131" s="8">
        <v>26</v>
      </c>
      <c r="E131" s="10"/>
      <c r="F131" s="10"/>
      <c r="G131" s="10"/>
      <c r="H131" s="10"/>
      <c r="I131" s="10"/>
      <c r="J131" s="10"/>
      <c r="K131" s="10"/>
      <c r="L131" s="10"/>
      <c r="M131" s="7"/>
      <c r="N131" s="1" t="s">
        <v>210</v>
      </c>
      <c r="O131" s="1" t="s">
        <v>52</v>
      </c>
      <c r="P131" s="1" t="s">
        <v>52</v>
      </c>
      <c r="Q131" s="1" t="s">
        <v>183</v>
      </c>
      <c r="R131" s="1" t="s">
        <v>63</v>
      </c>
      <c r="S131" s="1" t="s">
        <v>64</v>
      </c>
      <c r="T131" s="1" t="s">
        <v>64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1" t="s">
        <v>52</v>
      </c>
      <c r="AS131" s="1" t="s">
        <v>52</v>
      </c>
      <c r="AT131" s="2"/>
      <c r="AU131" s="1" t="s">
        <v>211</v>
      </c>
      <c r="AV131" s="2">
        <v>42</v>
      </c>
    </row>
    <row r="132" spans="1:48" ht="3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48" ht="3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48" ht="3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48" ht="3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48" ht="3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48" ht="3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48" ht="3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48" ht="3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48" ht="3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48" ht="3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48" ht="3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48" ht="3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48" ht="3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48" ht="3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48" ht="3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48" ht="30" customHeight="1">
      <c r="A147" s="7" t="s">
        <v>88</v>
      </c>
      <c r="B147" s="8"/>
      <c r="C147" s="8"/>
      <c r="D147" s="8"/>
      <c r="E147" s="8"/>
      <c r="F147" s="10"/>
      <c r="G147" s="8"/>
      <c r="H147" s="10"/>
      <c r="I147" s="8"/>
      <c r="J147" s="10"/>
      <c r="K147" s="8"/>
      <c r="L147" s="10"/>
      <c r="M147" s="8"/>
      <c r="N147" t="s">
        <v>89</v>
      </c>
    </row>
    <row r="148" spans="1:48" ht="30" customHeight="1">
      <c r="A148" s="7" t="s">
        <v>212</v>
      </c>
      <c r="B148" s="7" t="s">
        <v>58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"/>
      <c r="O148" s="2"/>
      <c r="P148" s="2"/>
      <c r="Q148" s="1" t="s">
        <v>213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30" customHeight="1">
      <c r="A149" s="7" t="s">
        <v>214</v>
      </c>
      <c r="B149" s="7" t="s">
        <v>215</v>
      </c>
      <c r="C149" s="7" t="s">
        <v>68</v>
      </c>
      <c r="D149" s="8">
        <v>61</v>
      </c>
      <c r="E149" s="10"/>
      <c r="F149" s="10"/>
      <c r="G149" s="10"/>
      <c r="H149" s="10"/>
      <c r="I149" s="10"/>
      <c r="J149" s="10"/>
      <c r="K149" s="10"/>
      <c r="L149" s="10"/>
      <c r="M149" s="7"/>
      <c r="N149" s="1" t="s">
        <v>216</v>
      </c>
      <c r="O149" s="1" t="s">
        <v>52</v>
      </c>
      <c r="P149" s="1" t="s">
        <v>52</v>
      </c>
      <c r="Q149" s="1" t="s">
        <v>213</v>
      </c>
      <c r="R149" s="1" t="s">
        <v>63</v>
      </c>
      <c r="S149" s="1" t="s">
        <v>64</v>
      </c>
      <c r="T149" s="1" t="s">
        <v>64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1" t="s">
        <v>52</v>
      </c>
      <c r="AS149" s="1" t="s">
        <v>52</v>
      </c>
      <c r="AT149" s="2"/>
      <c r="AU149" s="1" t="s">
        <v>217</v>
      </c>
      <c r="AV149" s="2">
        <v>44</v>
      </c>
    </row>
    <row r="150" spans="1:48" ht="30" customHeight="1">
      <c r="A150" s="7" t="s">
        <v>214</v>
      </c>
      <c r="B150" s="7" t="s">
        <v>218</v>
      </c>
      <c r="C150" s="7" t="s">
        <v>68</v>
      </c>
      <c r="D150" s="8">
        <v>30</v>
      </c>
      <c r="E150" s="10"/>
      <c r="F150" s="10"/>
      <c r="G150" s="10"/>
      <c r="H150" s="10"/>
      <c r="I150" s="10"/>
      <c r="J150" s="10"/>
      <c r="K150" s="10"/>
      <c r="L150" s="10"/>
      <c r="M150" s="7"/>
      <c r="N150" s="1" t="s">
        <v>219</v>
      </c>
      <c r="O150" s="1" t="s">
        <v>52</v>
      </c>
      <c r="P150" s="1" t="s">
        <v>52</v>
      </c>
      <c r="Q150" s="1" t="s">
        <v>213</v>
      </c>
      <c r="R150" s="1" t="s">
        <v>63</v>
      </c>
      <c r="S150" s="1" t="s">
        <v>64</v>
      </c>
      <c r="T150" s="1" t="s">
        <v>64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1" t="s">
        <v>52</v>
      </c>
      <c r="AS150" s="1" t="s">
        <v>52</v>
      </c>
      <c r="AT150" s="2"/>
      <c r="AU150" s="1" t="s">
        <v>220</v>
      </c>
      <c r="AV150" s="2">
        <v>45</v>
      </c>
    </row>
    <row r="151" spans="1:48" ht="30" customHeight="1">
      <c r="A151" s="7" t="s">
        <v>221</v>
      </c>
      <c r="B151" s="7" t="s">
        <v>52</v>
      </c>
      <c r="C151" s="7" t="s">
        <v>68</v>
      </c>
      <c r="D151" s="8">
        <v>7</v>
      </c>
      <c r="E151" s="10"/>
      <c r="F151" s="10"/>
      <c r="G151" s="10"/>
      <c r="H151" s="10"/>
      <c r="I151" s="10"/>
      <c r="J151" s="10"/>
      <c r="K151" s="10"/>
      <c r="L151" s="10"/>
      <c r="M151" s="7"/>
      <c r="N151" s="1" t="s">
        <v>222</v>
      </c>
      <c r="O151" s="1" t="s">
        <v>52</v>
      </c>
      <c r="P151" s="1" t="s">
        <v>52</v>
      </c>
      <c r="Q151" s="1" t="s">
        <v>213</v>
      </c>
      <c r="R151" s="1" t="s">
        <v>63</v>
      </c>
      <c r="S151" s="1" t="s">
        <v>64</v>
      </c>
      <c r="T151" s="1" t="s">
        <v>64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1" t="s">
        <v>52</v>
      </c>
      <c r="AS151" s="1" t="s">
        <v>52</v>
      </c>
      <c r="AT151" s="2"/>
      <c r="AU151" s="1" t="s">
        <v>223</v>
      </c>
      <c r="AV151" s="2">
        <v>46</v>
      </c>
    </row>
    <row r="152" spans="1:48" ht="3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48" ht="3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48" ht="3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48" ht="3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48" ht="3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48" ht="3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48" ht="3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48" ht="3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48" ht="3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48" ht="3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48" ht="3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48" ht="3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48" ht="3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48" ht="3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48" ht="3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48" ht="3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48" ht="3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48" ht="3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48" ht="3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48" ht="30" customHeight="1">
      <c r="A171" s="7" t="s">
        <v>88</v>
      </c>
      <c r="B171" s="8"/>
      <c r="C171" s="8"/>
      <c r="D171" s="8"/>
      <c r="E171" s="8"/>
      <c r="F171" s="10"/>
      <c r="G171" s="8"/>
      <c r="H171" s="10"/>
      <c r="I171" s="8"/>
      <c r="J171" s="10"/>
      <c r="K171" s="8"/>
      <c r="L171" s="10"/>
      <c r="M171" s="8"/>
      <c r="N171" t="s">
        <v>89</v>
      </c>
    </row>
    <row r="172" spans="1:48" ht="30" customHeight="1">
      <c r="A172" s="7" t="s">
        <v>224</v>
      </c>
      <c r="B172" s="7" t="s">
        <v>226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"/>
      <c r="O172" s="2"/>
      <c r="P172" s="2"/>
      <c r="Q172" s="1" t="s">
        <v>225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30" customHeight="1">
      <c r="A173" s="7" t="s">
        <v>227</v>
      </c>
      <c r="B173" s="7" t="s">
        <v>228</v>
      </c>
      <c r="C173" s="7" t="s">
        <v>179</v>
      </c>
      <c r="D173" s="8">
        <v>1</v>
      </c>
      <c r="E173" s="10"/>
      <c r="F173" s="10"/>
      <c r="G173" s="10"/>
      <c r="H173" s="10"/>
      <c r="I173" s="10"/>
      <c r="J173" s="10"/>
      <c r="K173" s="10"/>
      <c r="L173" s="10"/>
      <c r="M173" s="7"/>
      <c r="N173" s="1" t="s">
        <v>229</v>
      </c>
      <c r="O173" s="1" t="s">
        <v>52</v>
      </c>
      <c r="P173" s="1" t="s">
        <v>52</v>
      </c>
      <c r="Q173" s="1" t="s">
        <v>225</v>
      </c>
      <c r="R173" s="1" t="s">
        <v>63</v>
      </c>
      <c r="S173" s="1" t="s">
        <v>64</v>
      </c>
      <c r="T173" s="1" t="s">
        <v>64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1" t="s">
        <v>52</v>
      </c>
      <c r="AS173" s="1" t="s">
        <v>52</v>
      </c>
      <c r="AT173" s="2"/>
      <c r="AU173" s="1" t="s">
        <v>230</v>
      </c>
      <c r="AV173" s="2">
        <v>55</v>
      </c>
    </row>
    <row r="174" spans="1:48" ht="30" customHeight="1">
      <c r="A174" s="7" t="s">
        <v>231</v>
      </c>
      <c r="B174" s="7" t="s">
        <v>232</v>
      </c>
      <c r="C174" s="7" t="s">
        <v>233</v>
      </c>
      <c r="D174" s="8">
        <v>2</v>
      </c>
      <c r="E174" s="10"/>
      <c r="F174" s="10"/>
      <c r="G174" s="10"/>
      <c r="H174" s="10"/>
      <c r="I174" s="10"/>
      <c r="J174" s="10"/>
      <c r="K174" s="10"/>
      <c r="L174" s="10"/>
      <c r="M174" s="7"/>
      <c r="N174" s="1" t="s">
        <v>234</v>
      </c>
      <c r="O174" s="1" t="s">
        <v>52</v>
      </c>
      <c r="P174" s="1" t="s">
        <v>52</v>
      </c>
      <c r="Q174" s="1" t="s">
        <v>225</v>
      </c>
      <c r="R174" s="1" t="s">
        <v>64</v>
      </c>
      <c r="S174" s="1" t="s">
        <v>64</v>
      </c>
      <c r="T174" s="1" t="s">
        <v>63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1" t="s">
        <v>52</v>
      </c>
      <c r="AS174" s="1" t="s">
        <v>52</v>
      </c>
      <c r="AT174" s="2"/>
      <c r="AU174" s="1" t="s">
        <v>235</v>
      </c>
      <c r="AV174" s="2">
        <v>48</v>
      </c>
    </row>
    <row r="175" spans="1:48" ht="30" customHeight="1">
      <c r="A175" s="7" t="s">
        <v>236</v>
      </c>
      <c r="B175" s="7" t="s">
        <v>237</v>
      </c>
      <c r="C175" s="7" t="s">
        <v>233</v>
      </c>
      <c r="D175" s="8">
        <v>2</v>
      </c>
      <c r="E175" s="10"/>
      <c r="F175" s="10"/>
      <c r="G175" s="10"/>
      <c r="H175" s="10"/>
      <c r="I175" s="10"/>
      <c r="J175" s="10"/>
      <c r="K175" s="10"/>
      <c r="L175" s="10"/>
      <c r="M175" s="7"/>
      <c r="N175" s="1" t="s">
        <v>238</v>
      </c>
      <c r="O175" s="1" t="s">
        <v>52</v>
      </c>
      <c r="P175" s="1" t="s">
        <v>52</v>
      </c>
      <c r="Q175" s="1" t="s">
        <v>225</v>
      </c>
      <c r="R175" s="1" t="s">
        <v>64</v>
      </c>
      <c r="S175" s="1" t="s">
        <v>64</v>
      </c>
      <c r="T175" s="1" t="s">
        <v>63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1" t="s">
        <v>52</v>
      </c>
      <c r="AS175" s="1" t="s">
        <v>52</v>
      </c>
      <c r="AT175" s="2"/>
      <c r="AU175" s="1" t="s">
        <v>239</v>
      </c>
      <c r="AV175" s="2">
        <v>49</v>
      </c>
    </row>
    <row r="176" spans="1:48" ht="30" customHeight="1">
      <c r="A176" s="7" t="s">
        <v>240</v>
      </c>
      <c r="B176" s="7" t="s">
        <v>241</v>
      </c>
      <c r="C176" s="7" t="s">
        <v>107</v>
      </c>
      <c r="D176" s="8">
        <v>1</v>
      </c>
      <c r="E176" s="10"/>
      <c r="F176" s="10"/>
      <c r="G176" s="10"/>
      <c r="H176" s="10"/>
      <c r="I176" s="10"/>
      <c r="J176" s="10"/>
      <c r="K176" s="10"/>
      <c r="L176" s="10"/>
      <c r="M176" s="7"/>
      <c r="N176" s="1" t="s">
        <v>242</v>
      </c>
      <c r="O176" s="1" t="s">
        <v>52</v>
      </c>
      <c r="P176" s="1" t="s">
        <v>52</v>
      </c>
      <c r="Q176" s="1" t="s">
        <v>225</v>
      </c>
      <c r="R176" s="1" t="s">
        <v>64</v>
      </c>
      <c r="S176" s="1" t="s">
        <v>64</v>
      </c>
      <c r="T176" s="1" t="s">
        <v>63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1" t="s">
        <v>52</v>
      </c>
      <c r="AS176" s="1" t="s">
        <v>52</v>
      </c>
      <c r="AT176" s="2"/>
      <c r="AU176" s="1" t="s">
        <v>243</v>
      </c>
      <c r="AV176" s="2">
        <v>50</v>
      </c>
    </row>
    <row r="177" spans="1:48" ht="30" customHeight="1">
      <c r="A177" s="7" t="s">
        <v>244</v>
      </c>
      <c r="B177" s="7" t="s">
        <v>245</v>
      </c>
      <c r="C177" s="7" t="s">
        <v>233</v>
      </c>
      <c r="D177" s="8">
        <v>1</v>
      </c>
      <c r="E177" s="10"/>
      <c r="F177" s="10"/>
      <c r="G177" s="10"/>
      <c r="H177" s="10"/>
      <c r="I177" s="10"/>
      <c r="J177" s="10"/>
      <c r="K177" s="10"/>
      <c r="L177" s="10"/>
      <c r="M177" s="7"/>
      <c r="N177" s="1" t="s">
        <v>246</v>
      </c>
      <c r="O177" s="1" t="s">
        <v>52</v>
      </c>
      <c r="P177" s="1" t="s">
        <v>52</v>
      </c>
      <c r="Q177" s="1" t="s">
        <v>225</v>
      </c>
      <c r="R177" s="1" t="s">
        <v>64</v>
      </c>
      <c r="S177" s="1" t="s">
        <v>64</v>
      </c>
      <c r="T177" s="1" t="s">
        <v>63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1" t="s">
        <v>52</v>
      </c>
      <c r="AS177" s="1" t="s">
        <v>52</v>
      </c>
      <c r="AT177" s="2"/>
      <c r="AU177" s="1" t="s">
        <v>247</v>
      </c>
      <c r="AV177" s="2">
        <v>51</v>
      </c>
    </row>
    <row r="178" spans="1:48" ht="30" customHeight="1">
      <c r="A178" s="7" t="s">
        <v>248</v>
      </c>
      <c r="B178" s="7" t="s">
        <v>249</v>
      </c>
      <c r="C178" s="7" t="s">
        <v>107</v>
      </c>
      <c r="D178" s="8">
        <v>2</v>
      </c>
      <c r="E178" s="10"/>
      <c r="F178" s="10"/>
      <c r="G178" s="10"/>
      <c r="H178" s="10"/>
      <c r="I178" s="10"/>
      <c r="J178" s="10"/>
      <c r="K178" s="10"/>
      <c r="L178" s="10"/>
      <c r="M178" s="7"/>
      <c r="N178" s="1" t="s">
        <v>250</v>
      </c>
      <c r="O178" s="1" t="s">
        <v>52</v>
      </c>
      <c r="P178" s="1" t="s">
        <v>52</v>
      </c>
      <c r="Q178" s="1" t="s">
        <v>225</v>
      </c>
      <c r="R178" s="1" t="s">
        <v>64</v>
      </c>
      <c r="S178" s="1" t="s">
        <v>64</v>
      </c>
      <c r="T178" s="1" t="s">
        <v>63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1" t="s">
        <v>52</v>
      </c>
      <c r="AS178" s="1" t="s">
        <v>52</v>
      </c>
      <c r="AT178" s="2"/>
      <c r="AU178" s="1" t="s">
        <v>251</v>
      </c>
      <c r="AV178" s="2">
        <v>52</v>
      </c>
    </row>
    <row r="179" spans="1:48" ht="30" customHeight="1">
      <c r="A179" s="7" t="s">
        <v>244</v>
      </c>
      <c r="B179" s="7" t="s">
        <v>252</v>
      </c>
      <c r="C179" s="7" t="s">
        <v>233</v>
      </c>
      <c r="D179" s="8">
        <v>1</v>
      </c>
      <c r="E179" s="10"/>
      <c r="F179" s="10"/>
      <c r="G179" s="10"/>
      <c r="H179" s="10"/>
      <c r="I179" s="10"/>
      <c r="J179" s="10"/>
      <c r="K179" s="10"/>
      <c r="L179" s="10"/>
      <c r="M179" s="7"/>
      <c r="N179" s="1" t="s">
        <v>253</v>
      </c>
      <c r="O179" s="1" t="s">
        <v>52</v>
      </c>
      <c r="P179" s="1" t="s">
        <v>52</v>
      </c>
      <c r="Q179" s="1" t="s">
        <v>225</v>
      </c>
      <c r="R179" s="1" t="s">
        <v>64</v>
      </c>
      <c r="S179" s="1" t="s">
        <v>64</v>
      </c>
      <c r="T179" s="1" t="s">
        <v>63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1" t="s">
        <v>52</v>
      </c>
      <c r="AS179" s="1" t="s">
        <v>52</v>
      </c>
      <c r="AT179" s="2"/>
      <c r="AU179" s="1" t="s">
        <v>254</v>
      </c>
      <c r="AV179" s="2">
        <v>53</v>
      </c>
    </row>
    <row r="180" spans="1:48" ht="30" customHeight="1">
      <c r="A180" s="7" t="s">
        <v>255</v>
      </c>
      <c r="B180" s="7" t="s">
        <v>256</v>
      </c>
      <c r="C180" s="7" t="s">
        <v>61</v>
      </c>
      <c r="D180" s="8">
        <v>13</v>
      </c>
      <c r="E180" s="10"/>
      <c r="F180" s="10"/>
      <c r="G180" s="10"/>
      <c r="H180" s="10"/>
      <c r="I180" s="10"/>
      <c r="J180" s="10"/>
      <c r="K180" s="10"/>
      <c r="L180" s="10"/>
      <c r="M180" s="7"/>
      <c r="N180" s="1" t="s">
        <v>257</v>
      </c>
      <c r="O180" s="1" t="s">
        <v>52</v>
      </c>
      <c r="P180" s="1" t="s">
        <v>52</v>
      </c>
      <c r="Q180" s="1" t="s">
        <v>225</v>
      </c>
      <c r="R180" s="1" t="s">
        <v>63</v>
      </c>
      <c r="S180" s="1" t="s">
        <v>64</v>
      </c>
      <c r="T180" s="1" t="s">
        <v>64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1" t="s">
        <v>52</v>
      </c>
      <c r="AS180" s="1" t="s">
        <v>52</v>
      </c>
      <c r="AT180" s="2"/>
      <c r="AU180" s="1" t="s">
        <v>258</v>
      </c>
      <c r="AV180" s="2">
        <v>54</v>
      </c>
    </row>
    <row r="181" spans="1:48" ht="30" customHeight="1">
      <c r="A181" s="7" t="s">
        <v>259</v>
      </c>
      <c r="B181" s="7" t="s">
        <v>260</v>
      </c>
      <c r="C181" s="7" t="s">
        <v>261</v>
      </c>
      <c r="D181" s="8">
        <v>2</v>
      </c>
      <c r="E181" s="10"/>
      <c r="F181" s="10"/>
      <c r="G181" s="10"/>
      <c r="H181" s="10"/>
      <c r="I181" s="10"/>
      <c r="J181" s="10"/>
      <c r="K181" s="10"/>
      <c r="L181" s="10"/>
      <c r="M181" s="7"/>
      <c r="N181" s="1" t="s">
        <v>262</v>
      </c>
      <c r="O181" s="1" t="s">
        <v>52</v>
      </c>
      <c r="P181" s="1" t="s">
        <v>52</v>
      </c>
      <c r="Q181" s="1" t="s">
        <v>225</v>
      </c>
      <c r="R181" s="1" t="s">
        <v>63</v>
      </c>
      <c r="S181" s="1" t="s">
        <v>64</v>
      </c>
      <c r="T181" s="1" t="s">
        <v>64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1" t="s">
        <v>52</v>
      </c>
      <c r="AS181" s="1" t="s">
        <v>52</v>
      </c>
      <c r="AT181" s="2"/>
      <c r="AU181" s="1" t="s">
        <v>263</v>
      </c>
      <c r="AV181" s="2">
        <v>56</v>
      </c>
    </row>
    <row r="182" spans="1:48" ht="30" customHeight="1">
      <c r="A182" s="7" t="s">
        <v>264</v>
      </c>
      <c r="B182" s="7" t="s">
        <v>265</v>
      </c>
      <c r="C182" s="7" t="s">
        <v>261</v>
      </c>
      <c r="D182" s="8">
        <v>2</v>
      </c>
      <c r="E182" s="10"/>
      <c r="F182" s="10"/>
      <c r="G182" s="10"/>
      <c r="H182" s="10"/>
      <c r="I182" s="10"/>
      <c r="J182" s="10"/>
      <c r="K182" s="10"/>
      <c r="L182" s="10"/>
      <c r="M182" s="7"/>
      <c r="N182" s="1" t="s">
        <v>266</v>
      </c>
      <c r="O182" s="1" t="s">
        <v>52</v>
      </c>
      <c r="P182" s="1" t="s">
        <v>52</v>
      </c>
      <c r="Q182" s="1" t="s">
        <v>225</v>
      </c>
      <c r="R182" s="1" t="s">
        <v>63</v>
      </c>
      <c r="S182" s="1" t="s">
        <v>64</v>
      </c>
      <c r="T182" s="1" t="s">
        <v>64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1" t="s">
        <v>52</v>
      </c>
      <c r="AS182" s="1" t="s">
        <v>52</v>
      </c>
      <c r="AT182" s="2"/>
      <c r="AU182" s="1" t="s">
        <v>267</v>
      </c>
      <c r="AV182" s="2">
        <v>57</v>
      </c>
    </row>
    <row r="183" spans="1:48" ht="30" customHeight="1">
      <c r="A183" s="7" t="s">
        <v>268</v>
      </c>
      <c r="B183" s="7" t="s">
        <v>269</v>
      </c>
      <c r="C183" s="7" t="s">
        <v>61</v>
      </c>
      <c r="D183" s="8">
        <v>7</v>
      </c>
      <c r="E183" s="10"/>
      <c r="F183" s="10"/>
      <c r="G183" s="10"/>
      <c r="H183" s="10"/>
      <c r="I183" s="10"/>
      <c r="J183" s="10"/>
      <c r="K183" s="10"/>
      <c r="L183" s="10"/>
      <c r="M183" s="7"/>
      <c r="N183" s="1" t="s">
        <v>270</v>
      </c>
      <c r="O183" s="1" t="s">
        <v>52</v>
      </c>
      <c r="P183" s="1" t="s">
        <v>52</v>
      </c>
      <c r="Q183" s="1" t="s">
        <v>225</v>
      </c>
      <c r="R183" s="1" t="s">
        <v>63</v>
      </c>
      <c r="S183" s="1" t="s">
        <v>64</v>
      </c>
      <c r="T183" s="1" t="s">
        <v>64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1" t="s">
        <v>52</v>
      </c>
      <c r="AS183" s="1" t="s">
        <v>52</v>
      </c>
      <c r="AT183" s="2"/>
      <c r="AU183" s="1" t="s">
        <v>271</v>
      </c>
      <c r="AV183" s="2">
        <v>58</v>
      </c>
    </row>
    <row r="184" spans="1:48" ht="30" customHeight="1">
      <c r="A184" s="7" t="s">
        <v>272</v>
      </c>
      <c r="B184" s="13" t="s">
        <v>622</v>
      </c>
      <c r="C184" s="7" t="s">
        <v>68</v>
      </c>
      <c r="D184" s="8">
        <v>105</v>
      </c>
      <c r="E184" s="10"/>
      <c r="F184" s="10"/>
      <c r="G184" s="10"/>
      <c r="H184" s="10"/>
      <c r="I184" s="10"/>
      <c r="J184" s="10"/>
      <c r="K184" s="10"/>
      <c r="L184" s="10"/>
      <c r="M184" s="7"/>
      <c r="N184" s="1" t="s">
        <v>273</v>
      </c>
      <c r="O184" s="1" t="s">
        <v>52</v>
      </c>
      <c r="P184" s="1" t="s">
        <v>52</v>
      </c>
      <c r="Q184" s="1" t="s">
        <v>225</v>
      </c>
      <c r="R184" s="1" t="s">
        <v>63</v>
      </c>
      <c r="S184" s="1" t="s">
        <v>64</v>
      </c>
      <c r="T184" s="1" t="s">
        <v>64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1" t="s">
        <v>52</v>
      </c>
      <c r="AS184" s="1" t="s">
        <v>52</v>
      </c>
      <c r="AT184" s="2"/>
      <c r="AU184" s="1" t="s">
        <v>274</v>
      </c>
      <c r="AV184" s="2">
        <v>59</v>
      </c>
    </row>
    <row r="185" spans="1:48" ht="3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48" ht="3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48" ht="3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48" ht="3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48" ht="3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48" ht="3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48" ht="3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48" ht="3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48" ht="3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48" ht="3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48" ht="30" customHeight="1">
      <c r="A195" s="7" t="s">
        <v>88</v>
      </c>
      <c r="B195" s="8"/>
      <c r="C195" s="8"/>
      <c r="D195" s="8"/>
      <c r="E195" s="8"/>
      <c r="F195" s="10"/>
      <c r="G195" s="8"/>
      <c r="H195" s="10"/>
      <c r="I195" s="8"/>
      <c r="J195" s="10"/>
      <c r="K195" s="8"/>
      <c r="L195" s="10"/>
      <c r="M195" s="8"/>
      <c r="N195" t="s">
        <v>89</v>
      </c>
    </row>
    <row r="196" spans="1:48" ht="30" customHeight="1">
      <c r="A196" s="7" t="s">
        <v>275</v>
      </c>
      <c r="B196" s="7" t="s">
        <v>226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2"/>
      <c r="O196" s="2"/>
      <c r="P196" s="2"/>
      <c r="Q196" s="1" t="s">
        <v>276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30" customHeight="1">
      <c r="A197" s="7" t="s">
        <v>277</v>
      </c>
      <c r="B197" s="7" t="s">
        <v>278</v>
      </c>
      <c r="C197" s="7" t="s">
        <v>68</v>
      </c>
      <c r="D197" s="8">
        <v>1</v>
      </c>
      <c r="E197" s="10"/>
      <c r="F197" s="10"/>
      <c r="G197" s="10"/>
      <c r="H197" s="10"/>
      <c r="I197" s="10"/>
      <c r="J197" s="10"/>
      <c r="K197" s="10"/>
      <c r="L197" s="10"/>
      <c r="M197" s="7"/>
      <c r="N197" s="1" t="s">
        <v>279</v>
      </c>
      <c r="O197" s="1" t="s">
        <v>52</v>
      </c>
      <c r="P197" s="1" t="s">
        <v>52</v>
      </c>
      <c r="Q197" s="1" t="s">
        <v>276</v>
      </c>
      <c r="R197" s="1" t="s">
        <v>63</v>
      </c>
      <c r="S197" s="1" t="s">
        <v>64</v>
      </c>
      <c r="T197" s="1" t="s">
        <v>64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1" t="s">
        <v>52</v>
      </c>
      <c r="AS197" s="1" t="s">
        <v>52</v>
      </c>
      <c r="AT197" s="2"/>
      <c r="AU197" s="1" t="s">
        <v>280</v>
      </c>
      <c r="AV197" s="2">
        <v>61</v>
      </c>
    </row>
    <row r="198" spans="1:48" ht="30" customHeight="1">
      <c r="A198" s="7" t="s">
        <v>281</v>
      </c>
      <c r="B198" s="7" t="s">
        <v>282</v>
      </c>
      <c r="C198" s="7" t="s">
        <v>68</v>
      </c>
      <c r="D198" s="8">
        <v>61</v>
      </c>
      <c r="E198" s="10"/>
      <c r="F198" s="10"/>
      <c r="G198" s="10"/>
      <c r="H198" s="10"/>
      <c r="I198" s="10"/>
      <c r="J198" s="10"/>
      <c r="K198" s="10"/>
      <c r="L198" s="10"/>
      <c r="M198" s="7"/>
      <c r="N198" s="1" t="s">
        <v>283</v>
      </c>
      <c r="O198" s="1" t="s">
        <v>52</v>
      </c>
      <c r="P198" s="1" t="s">
        <v>52</v>
      </c>
      <c r="Q198" s="1" t="s">
        <v>276</v>
      </c>
      <c r="R198" s="1" t="s">
        <v>63</v>
      </c>
      <c r="S198" s="1" t="s">
        <v>64</v>
      </c>
      <c r="T198" s="1" t="s">
        <v>64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1" t="s">
        <v>52</v>
      </c>
      <c r="AS198" s="1" t="s">
        <v>52</v>
      </c>
      <c r="AT198" s="2"/>
      <c r="AU198" s="1" t="s">
        <v>284</v>
      </c>
      <c r="AV198" s="2">
        <v>62</v>
      </c>
    </row>
    <row r="199" spans="1:48" ht="30" customHeight="1">
      <c r="A199" s="7" t="s">
        <v>285</v>
      </c>
      <c r="B199" s="7" t="s">
        <v>286</v>
      </c>
      <c r="C199" s="7" t="s">
        <v>68</v>
      </c>
      <c r="D199" s="8">
        <v>60</v>
      </c>
      <c r="E199" s="10"/>
      <c r="F199" s="10"/>
      <c r="G199" s="10"/>
      <c r="H199" s="10"/>
      <c r="I199" s="10"/>
      <c r="J199" s="10"/>
      <c r="K199" s="10"/>
      <c r="L199" s="10"/>
      <c r="M199" s="7"/>
      <c r="N199" s="1" t="s">
        <v>287</v>
      </c>
      <c r="O199" s="1" t="s">
        <v>52</v>
      </c>
      <c r="P199" s="1" t="s">
        <v>52</v>
      </c>
      <c r="Q199" s="1" t="s">
        <v>276</v>
      </c>
      <c r="R199" s="1" t="s">
        <v>63</v>
      </c>
      <c r="S199" s="1" t="s">
        <v>64</v>
      </c>
      <c r="T199" s="1" t="s">
        <v>64</v>
      </c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1" t="s">
        <v>52</v>
      </c>
      <c r="AS199" s="1" t="s">
        <v>52</v>
      </c>
      <c r="AT199" s="2"/>
      <c r="AU199" s="1" t="s">
        <v>288</v>
      </c>
      <c r="AV199" s="2">
        <v>63</v>
      </c>
    </row>
    <row r="200" spans="1:48" ht="3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48" ht="3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48" ht="3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48" ht="3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48" ht="3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48" ht="3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48" ht="3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48" ht="3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48" ht="3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48" ht="3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48" ht="3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48" ht="3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48" ht="3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48" ht="3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48" ht="3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48" ht="3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48" ht="3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48" ht="3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48" ht="3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48" ht="30" customHeight="1">
      <c r="A219" s="7" t="s">
        <v>88</v>
      </c>
      <c r="B219" s="8"/>
      <c r="C219" s="8"/>
      <c r="D219" s="8"/>
      <c r="E219" s="8"/>
      <c r="F219" s="10"/>
      <c r="G219" s="8"/>
      <c r="H219" s="10"/>
      <c r="I219" s="8"/>
      <c r="J219" s="10"/>
      <c r="K219" s="8"/>
      <c r="L219" s="10"/>
      <c r="M219" s="8"/>
      <c r="N219" t="s">
        <v>89</v>
      </c>
    </row>
    <row r="220" spans="1:48" ht="30" customHeight="1">
      <c r="A220" s="7" t="s">
        <v>289</v>
      </c>
      <c r="B220" s="7" t="s">
        <v>58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2"/>
      <c r="O220" s="2"/>
      <c r="P220" s="2"/>
      <c r="Q220" s="1" t="s">
        <v>290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30" customHeight="1">
      <c r="A221" s="7" t="s">
        <v>291</v>
      </c>
      <c r="B221" s="7" t="s">
        <v>292</v>
      </c>
      <c r="C221" s="7" t="s">
        <v>68</v>
      </c>
      <c r="D221" s="8">
        <v>30</v>
      </c>
      <c r="E221" s="10"/>
      <c r="F221" s="10"/>
      <c r="G221" s="10"/>
      <c r="H221" s="10"/>
      <c r="I221" s="10"/>
      <c r="J221" s="10"/>
      <c r="K221" s="10"/>
      <c r="L221" s="10"/>
      <c r="M221" s="7"/>
      <c r="N221" s="1" t="s">
        <v>293</v>
      </c>
      <c r="O221" s="1" t="s">
        <v>52</v>
      </c>
      <c r="P221" s="1" t="s">
        <v>52</v>
      </c>
      <c r="Q221" s="1" t="s">
        <v>290</v>
      </c>
      <c r="R221" s="1" t="s">
        <v>63</v>
      </c>
      <c r="S221" s="1" t="s">
        <v>64</v>
      </c>
      <c r="T221" s="1" t="s">
        <v>64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1" t="s">
        <v>52</v>
      </c>
      <c r="AS221" s="1" t="s">
        <v>52</v>
      </c>
      <c r="AT221" s="2"/>
      <c r="AU221" s="1" t="s">
        <v>294</v>
      </c>
      <c r="AV221" s="2">
        <v>65</v>
      </c>
    </row>
    <row r="222" spans="1:48" ht="30" customHeight="1">
      <c r="A222" s="7" t="s">
        <v>295</v>
      </c>
      <c r="B222" s="7" t="s">
        <v>296</v>
      </c>
      <c r="C222" s="7" t="s">
        <v>68</v>
      </c>
      <c r="D222" s="8">
        <v>13</v>
      </c>
      <c r="E222" s="10"/>
      <c r="F222" s="10"/>
      <c r="G222" s="10"/>
      <c r="H222" s="10"/>
      <c r="I222" s="10"/>
      <c r="J222" s="10"/>
      <c r="K222" s="10"/>
      <c r="L222" s="10"/>
      <c r="M222" s="7"/>
      <c r="N222" s="1" t="s">
        <v>297</v>
      </c>
      <c r="O222" s="1" t="s">
        <v>52</v>
      </c>
      <c r="P222" s="1" t="s">
        <v>52</v>
      </c>
      <c r="Q222" s="1" t="s">
        <v>290</v>
      </c>
      <c r="R222" s="1" t="s">
        <v>63</v>
      </c>
      <c r="S222" s="1" t="s">
        <v>64</v>
      </c>
      <c r="T222" s="1" t="s">
        <v>64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1" t="s">
        <v>52</v>
      </c>
      <c r="AS222" s="1" t="s">
        <v>52</v>
      </c>
      <c r="AT222" s="2"/>
      <c r="AU222" s="1" t="s">
        <v>298</v>
      </c>
      <c r="AV222" s="2">
        <v>66</v>
      </c>
    </row>
    <row r="223" spans="1:48" ht="30" customHeight="1">
      <c r="A223" s="7" t="s">
        <v>299</v>
      </c>
      <c r="B223" s="7" t="s">
        <v>300</v>
      </c>
      <c r="C223" s="7" t="s">
        <v>68</v>
      </c>
      <c r="D223" s="8">
        <v>30</v>
      </c>
      <c r="E223" s="10"/>
      <c r="F223" s="10"/>
      <c r="G223" s="10"/>
      <c r="H223" s="10"/>
      <c r="I223" s="10"/>
      <c r="J223" s="10"/>
      <c r="K223" s="10"/>
      <c r="L223" s="10"/>
      <c r="M223" s="7"/>
      <c r="N223" s="1" t="s">
        <v>301</v>
      </c>
      <c r="O223" s="1" t="s">
        <v>52</v>
      </c>
      <c r="P223" s="1" t="s">
        <v>52</v>
      </c>
      <c r="Q223" s="1" t="s">
        <v>290</v>
      </c>
      <c r="R223" s="1" t="s">
        <v>63</v>
      </c>
      <c r="S223" s="1" t="s">
        <v>64</v>
      </c>
      <c r="T223" s="1" t="s">
        <v>64</v>
      </c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1" t="s">
        <v>52</v>
      </c>
      <c r="AS223" s="1" t="s">
        <v>52</v>
      </c>
      <c r="AT223" s="2"/>
      <c r="AU223" s="1" t="s">
        <v>302</v>
      </c>
      <c r="AV223" s="2">
        <v>67</v>
      </c>
    </row>
    <row r="224" spans="1:48" ht="30" customHeight="1">
      <c r="A224" s="7" t="s">
        <v>303</v>
      </c>
      <c r="B224" s="7" t="s">
        <v>304</v>
      </c>
      <c r="C224" s="7" t="s">
        <v>68</v>
      </c>
      <c r="D224" s="8">
        <v>60</v>
      </c>
      <c r="E224" s="10"/>
      <c r="F224" s="10"/>
      <c r="G224" s="10"/>
      <c r="H224" s="10"/>
      <c r="I224" s="10"/>
      <c r="J224" s="10"/>
      <c r="K224" s="10"/>
      <c r="L224" s="10"/>
      <c r="M224" s="7"/>
      <c r="N224" s="1" t="s">
        <v>305</v>
      </c>
      <c r="O224" s="1" t="s">
        <v>52</v>
      </c>
      <c r="P224" s="1" t="s">
        <v>52</v>
      </c>
      <c r="Q224" s="1" t="s">
        <v>290</v>
      </c>
      <c r="R224" s="1" t="s">
        <v>63</v>
      </c>
      <c r="S224" s="1" t="s">
        <v>64</v>
      </c>
      <c r="T224" s="1" t="s">
        <v>64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1" t="s">
        <v>52</v>
      </c>
      <c r="AS224" s="1" t="s">
        <v>52</v>
      </c>
      <c r="AT224" s="2"/>
      <c r="AU224" s="1" t="s">
        <v>306</v>
      </c>
      <c r="AV224" s="2">
        <v>68</v>
      </c>
    </row>
    <row r="225" spans="1:48" ht="30" customHeight="1">
      <c r="A225" s="7" t="s">
        <v>621</v>
      </c>
      <c r="B225" s="7" t="s">
        <v>307</v>
      </c>
      <c r="C225" s="7" t="s">
        <v>68</v>
      </c>
      <c r="D225" s="8">
        <v>24</v>
      </c>
      <c r="E225" s="10"/>
      <c r="F225" s="10"/>
      <c r="G225" s="10"/>
      <c r="H225" s="10"/>
      <c r="I225" s="10"/>
      <c r="J225" s="10"/>
      <c r="K225" s="10"/>
      <c r="L225" s="10"/>
      <c r="M225" s="7"/>
      <c r="N225" s="1" t="s">
        <v>308</v>
      </c>
      <c r="O225" s="1" t="s">
        <v>52</v>
      </c>
      <c r="P225" s="1" t="s">
        <v>52</v>
      </c>
      <c r="Q225" s="1" t="s">
        <v>290</v>
      </c>
      <c r="R225" s="1" t="s">
        <v>63</v>
      </c>
      <c r="S225" s="1" t="s">
        <v>64</v>
      </c>
      <c r="T225" s="1" t="s">
        <v>64</v>
      </c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1" t="s">
        <v>52</v>
      </c>
      <c r="AS225" s="1" t="s">
        <v>52</v>
      </c>
      <c r="AT225" s="2"/>
      <c r="AU225" s="1" t="s">
        <v>309</v>
      </c>
      <c r="AV225" s="2">
        <v>69</v>
      </c>
    </row>
    <row r="226" spans="1:48" ht="3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48" ht="3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48" ht="3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48" ht="3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48" ht="3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48" ht="3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48" ht="3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48" ht="3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48" ht="3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48" ht="3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48" ht="3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48" ht="3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48" ht="3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48" ht="3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48" ht="3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48" ht="3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48" ht="3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48" ht="30" customHeight="1">
      <c r="A243" s="7" t="s">
        <v>88</v>
      </c>
      <c r="B243" s="8"/>
      <c r="C243" s="8"/>
      <c r="D243" s="8"/>
      <c r="E243" s="8"/>
      <c r="F243" s="10"/>
      <c r="G243" s="8"/>
      <c r="H243" s="10"/>
      <c r="I243" s="8"/>
      <c r="J243" s="10"/>
      <c r="K243" s="8"/>
      <c r="L243" s="10"/>
      <c r="M243" s="8"/>
      <c r="N243" t="s">
        <v>89</v>
      </c>
    </row>
    <row r="244" spans="1:48" ht="30" customHeight="1">
      <c r="A244" s="7" t="s">
        <v>310</v>
      </c>
      <c r="B244" s="7" t="s">
        <v>92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2"/>
      <c r="O244" s="2"/>
      <c r="P244" s="2"/>
      <c r="Q244" s="1" t="s">
        <v>311</v>
      </c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30" customHeight="1">
      <c r="A245" s="13" t="s">
        <v>457</v>
      </c>
      <c r="B245" s="7" t="s">
        <v>456</v>
      </c>
      <c r="C245" s="14" t="s">
        <v>458</v>
      </c>
      <c r="D245" s="8">
        <v>1</v>
      </c>
      <c r="E245" s="10"/>
      <c r="F245" s="10"/>
      <c r="G245" s="10"/>
      <c r="H245" s="10"/>
      <c r="I245" s="10"/>
      <c r="J245" s="10"/>
      <c r="K245" s="10"/>
      <c r="L245" s="10"/>
      <c r="M245" s="7"/>
      <c r="N245" s="1" t="s">
        <v>312</v>
      </c>
      <c r="O245" s="1" t="s">
        <v>52</v>
      </c>
      <c r="P245" s="1" t="s">
        <v>52</v>
      </c>
      <c r="Q245" s="1" t="s">
        <v>311</v>
      </c>
      <c r="R245" s="1" t="s">
        <v>64</v>
      </c>
      <c r="S245" s="1" t="s">
        <v>64</v>
      </c>
      <c r="T245" s="1" t="s">
        <v>63</v>
      </c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1" t="s">
        <v>52</v>
      </c>
      <c r="AS245" s="1" t="s">
        <v>52</v>
      </c>
      <c r="AT245" s="2"/>
      <c r="AU245" s="1" t="s">
        <v>313</v>
      </c>
      <c r="AV245" s="2">
        <v>137</v>
      </c>
    </row>
    <row r="246" spans="1:48" ht="3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48" ht="3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48" ht="3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48" ht="3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48" ht="3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48" ht="3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48" ht="3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48" ht="3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48" ht="3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48" ht="3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48" ht="3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48" ht="3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48" ht="3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48" ht="3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48" ht="3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48" ht="3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48" ht="3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48" ht="3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48" ht="3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48" ht="3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48" ht="3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48" ht="30" customHeight="1">
      <c r="A267" s="7" t="s">
        <v>88</v>
      </c>
      <c r="B267" s="8"/>
      <c r="C267" s="8"/>
      <c r="D267" s="8"/>
      <c r="E267" s="8"/>
      <c r="F267" s="10"/>
      <c r="G267" s="8"/>
      <c r="H267" s="10"/>
      <c r="I267" s="8"/>
      <c r="J267" s="10"/>
      <c r="K267" s="8"/>
      <c r="L267" s="10"/>
      <c r="M267" s="8"/>
      <c r="N267" t="s">
        <v>89</v>
      </c>
    </row>
    <row r="268" spans="1:48" ht="30" customHeight="1">
      <c r="A268" s="7" t="s">
        <v>314</v>
      </c>
      <c r="B268" s="7" t="s">
        <v>92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2"/>
      <c r="O268" s="2"/>
      <c r="P268" s="2"/>
      <c r="Q268" s="1" t="s">
        <v>315</v>
      </c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30" customHeight="1">
      <c r="A269" s="7" t="s">
        <v>316</v>
      </c>
      <c r="B269" s="7" t="s">
        <v>317</v>
      </c>
      <c r="C269" s="7" t="s">
        <v>68</v>
      </c>
      <c r="D269" s="8">
        <v>14</v>
      </c>
      <c r="E269" s="10"/>
      <c r="F269" s="10"/>
      <c r="G269" s="10"/>
      <c r="H269" s="10"/>
      <c r="I269" s="10"/>
      <c r="J269" s="10"/>
      <c r="K269" s="10"/>
      <c r="L269" s="10"/>
      <c r="M269" s="7"/>
      <c r="N269" s="1" t="s">
        <v>318</v>
      </c>
      <c r="O269" s="1" t="s">
        <v>52</v>
      </c>
      <c r="P269" s="1" t="s">
        <v>52</v>
      </c>
      <c r="Q269" s="1" t="s">
        <v>315</v>
      </c>
      <c r="R269" s="1" t="s">
        <v>63</v>
      </c>
      <c r="S269" s="1" t="s">
        <v>64</v>
      </c>
      <c r="T269" s="1" t="s">
        <v>64</v>
      </c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1" t="s">
        <v>52</v>
      </c>
      <c r="AS269" s="1" t="s">
        <v>52</v>
      </c>
      <c r="AT269" s="2"/>
      <c r="AU269" s="1" t="s">
        <v>319</v>
      </c>
      <c r="AV269" s="2">
        <v>107</v>
      </c>
    </row>
    <row r="270" spans="1:48" ht="30" customHeight="1">
      <c r="A270" s="7" t="s">
        <v>320</v>
      </c>
      <c r="B270" s="7" t="s">
        <v>317</v>
      </c>
      <c r="C270" s="7" t="s">
        <v>68</v>
      </c>
      <c r="D270" s="8">
        <v>24</v>
      </c>
      <c r="E270" s="10"/>
      <c r="F270" s="10"/>
      <c r="G270" s="10"/>
      <c r="H270" s="10"/>
      <c r="I270" s="10"/>
      <c r="J270" s="10"/>
      <c r="K270" s="10"/>
      <c r="L270" s="10"/>
      <c r="M270" s="7"/>
      <c r="N270" s="1" t="s">
        <v>321</v>
      </c>
      <c r="O270" s="1" t="s">
        <v>52</v>
      </c>
      <c r="P270" s="1" t="s">
        <v>52</v>
      </c>
      <c r="Q270" s="1" t="s">
        <v>315</v>
      </c>
      <c r="R270" s="1" t="s">
        <v>63</v>
      </c>
      <c r="S270" s="1" t="s">
        <v>64</v>
      </c>
      <c r="T270" s="1" t="s">
        <v>64</v>
      </c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1" t="s">
        <v>52</v>
      </c>
      <c r="AS270" s="1" t="s">
        <v>52</v>
      </c>
      <c r="AT270" s="2"/>
      <c r="AU270" s="1" t="s">
        <v>322</v>
      </c>
      <c r="AV270" s="2">
        <v>108</v>
      </c>
    </row>
    <row r="271" spans="1:48" ht="30" customHeight="1">
      <c r="A271" s="7" t="s">
        <v>323</v>
      </c>
      <c r="B271" s="7" t="s">
        <v>317</v>
      </c>
      <c r="C271" s="7" t="s">
        <v>68</v>
      </c>
      <c r="D271" s="8">
        <v>45</v>
      </c>
      <c r="E271" s="10"/>
      <c r="F271" s="10"/>
      <c r="G271" s="10"/>
      <c r="H271" s="10"/>
      <c r="I271" s="10"/>
      <c r="J271" s="10"/>
      <c r="K271" s="10"/>
      <c r="L271" s="10"/>
      <c r="M271" s="7"/>
      <c r="N271" s="1" t="s">
        <v>324</v>
      </c>
      <c r="O271" s="1" t="s">
        <v>52</v>
      </c>
      <c r="P271" s="1" t="s">
        <v>52</v>
      </c>
      <c r="Q271" s="1" t="s">
        <v>315</v>
      </c>
      <c r="R271" s="1" t="s">
        <v>63</v>
      </c>
      <c r="S271" s="1" t="s">
        <v>64</v>
      </c>
      <c r="T271" s="1" t="s">
        <v>64</v>
      </c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1" t="s">
        <v>52</v>
      </c>
      <c r="AS271" s="1" t="s">
        <v>52</v>
      </c>
      <c r="AT271" s="2"/>
      <c r="AU271" s="1" t="s">
        <v>325</v>
      </c>
      <c r="AV271" s="2">
        <v>109</v>
      </c>
    </row>
    <row r="272" spans="1:48" ht="30" customHeight="1">
      <c r="A272" s="7" t="s">
        <v>326</v>
      </c>
      <c r="B272" s="7" t="s">
        <v>317</v>
      </c>
      <c r="C272" s="7" t="s">
        <v>68</v>
      </c>
      <c r="D272" s="8">
        <v>45</v>
      </c>
      <c r="E272" s="10"/>
      <c r="F272" s="10"/>
      <c r="G272" s="10"/>
      <c r="H272" s="10"/>
      <c r="I272" s="10"/>
      <c r="J272" s="10"/>
      <c r="K272" s="10"/>
      <c r="L272" s="10"/>
      <c r="M272" s="7"/>
      <c r="N272" s="1" t="s">
        <v>327</v>
      </c>
      <c r="O272" s="1" t="s">
        <v>52</v>
      </c>
      <c r="P272" s="1" t="s">
        <v>52</v>
      </c>
      <c r="Q272" s="1" t="s">
        <v>315</v>
      </c>
      <c r="R272" s="1" t="s">
        <v>63</v>
      </c>
      <c r="S272" s="1" t="s">
        <v>64</v>
      </c>
      <c r="T272" s="1" t="s">
        <v>64</v>
      </c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1" t="s">
        <v>52</v>
      </c>
      <c r="AS272" s="1" t="s">
        <v>52</v>
      </c>
      <c r="AT272" s="2"/>
      <c r="AU272" s="1" t="s">
        <v>328</v>
      </c>
      <c r="AV272" s="2">
        <v>110</v>
      </c>
    </row>
    <row r="273" spans="1:48" ht="30" customHeight="1">
      <c r="A273" s="7" t="s">
        <v>329</v>
      </c>
      <c r="B273" s="7" t="s">
        <v>52</v>
      </c>
      <c r="C273" s="7" t="s">
        <v>61</v>
      </c>
      <c r="D273" s="8">
        <v>8</v>
      </c>
      <c r="E273" s="10"/>
      <c r="F273" s="10"/>
      <c r="G273" s="10"/>
      <c r="H273" s="10"/>
      <c r="I273" s="10"/>
      <c r="J273" s="10"/>
      <c r="K273" s="10"/>
      <c r="L273" s="10"/>
      <c r="M273" s="7"/>
      <c r="N273" s="1" t="s">
        <v>330</v>
      </c>
      <c r="O273" s="1" t="s">
        <v>52</v>
      </c>
      <c r="P273" s="1" t="s">
        <v>52</v>
      </c>
      <c r="Q273" s="1" t="s">
        <v>315</v>
      </c>
      <c r="R273" s="1" t="s">
        <v>63</v>
      </c>
      <c r="S273" s="1" t="s">
        <v>64</v>
      </c>
      <c r="T273" s="1" t="s">
        <v>64</v>
      </c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1" t="s">
        <v>52</v>
      </c>
      <c r="AS273" s="1" t="s">
        <v>52</v>
      </c>
      <c r="AT273" s="2"/>
      <c r="AU273" s="1" t="s">
        <v>331</v>
      </c>
      <c r="AV273" s="2">
        <v>111</v>
      </c>
    </row>
    <row r="274" spans="1:48" ht="30" customHeight="1">
      <c r="A274" s="7" t="s">
        <v>332</v>
      </c>
      <c r="B274" s="7" t="s">
        <v>333</v>
      </c>
      <c r="C274" s="7" t="s">
        <v>95</v>
      </c>
      <c r="D274" s="8">
        <v>4</v>
      </c>
      <c r="E274" s="10"/>
      <c r="F274" s="10"/>
      <c r="G274" s="10"/>
      <c r="H274" s="10"/>
      <c r="I274" s="10"/>
      <c r="J274" s="10"/>
      <c r="K274" s="10"/>
      <c r="L274" s="10"/>
      <c r="M274" s="7"/>
      <c r="N274" s="1" t="s">
        <v>334</v>
      </c>
      <c r="O274" s="1" t="s">
        <v>52</v>
      </c>
      <c r="P274" s="1" t="s">
        <v>52</v>
      </c>
      <c r="Q274" s="1" t="s">
        <v>315</v>
      </c>
      <c r="R274" s="1" t="s">
        <v>63</v>
      </c>
      <c r="S274" s="1" t="s">
        <v>64</v>
      </c>
      <c r="T274" s="1" t="s">
        <v>64</v>
      </c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1" t="s">
        <v>52</v>
      </c>
      <c r="AS274" s="1" t="s">
        <v>52</v>
      </c>
      <c r="AT274" s="2"/>
      <c r="AU274" s="1" t="s">
        <v>335</v>
      </c>
      <c r="AV274" s="2">
        <v>112</v>
      </c>
    </row>
    <row r="275" spans="1:48" ht="30" customHeight="1">
      <c r="A275" s="7" t="s">
        <v>336</v>
      </c>
      <c r="B275" s="7" t="s">
        <v>52</v>
      </c>
      <c r="C275" s="7" t="s">
        <v>61</v>
      </c>
      <c r="D275" s="8">
        <v>21</v>
      </c>
      <c r="E275" s="10"/>
      <c r="F275" s="10"/>
      <c r="G275" s="10"/>
      <c r="H275" s="10"/>
      <c r="I275" s="10"/>
      <c r="J275" s="10"/>
      <c r="K275" s="10"/>
      <c r="L275" s="10"/>
      <c r="M275" s="7"/>
      <c r="N275" s="1" t="s">
        <v>337</v>
      </c>
      <c r="O275" s="1" t="s">
        <v>52</v>
      </c>
      <c r="P275" s="1" t="s">
        <v>52</v>
      </c>
      <c r="Q275" s="1" t="s">
        <v>315</v>
      </c>
      <c r="R275" s="1" t="s">
        <v>63</v>
      </c>
      <c r="S275" s="1" t="s">
        <v>64</v>
      </c>
      <c r="T275" s="1" t="s">
        <v>64</v>
      </c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1" t="s">
        <v>52</v>
      </c>
      <c r="AS275" s="1" t="s">
        <v>52</v>
      </c>
      <c r="AT275" s="2"/>
      <c r="AU275" s="1" t="s">
        <v>338</v>
      </c>
      <c r="AV275" s="2">
        <v>113</v>
      </c>
    </row>
    <row r="276" spans="1:48" ht="30" customHeight="1">
      <c r="A276" s="7" t="s">
        <v>339</v>
      </c>
      <c r="B276" s="7" t="s">
        <v>333</v>
      </c>
      <c r="C276" s="7" t="s">
        <v>95</v>
      </c>
      <c r="D276" s="8">
        <v>4</v>
      </c>
      <c r="E276" s="10"/>
      <c r="F276" s="10"/>
      <c r="G276" s="10"/>
      <c r="H276" s="10"/>
      <c r="I276" s="10"/>
      <c r="J276" s="10"/>
      <c r="K276" s="10"/>
      <c r="L276" s="10"/>
      <c r="M276" s="7"/>
      <c r="N276" s="1" t="s">
        <v>340</v>
      </c>
      <c r="O276" s="1" t="s">
        <v>52</v>
      </c>
      <c r="P276" s="1" t="s">
        <v>52</v>
      </c>
      <c r="Q276" s="1" t="s">
        <v>315</v>
      </c>
      <c r="R276" s="1" t="s">
        <v>63</v>
      </c>
      <c r="S276" s="1" t="s">
        <v>64</v>
      </c>
      <c r="T276" s="1" t="s">
        <v>64</v>
      </c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1" t="s">
        <v>52</v>
      </c>
      <c r="AS276" s="1" t="s">
        <v>52</v>
      </c>
      <c r="AT276" s="2"/>
      <c r="AU276" s="1" t="s">
        <v>341</v>
      </c>
      <c r="AV276" s="2">
        <v>114</v>
      </c>
    </row>
    <row r="277" spans="1:48" ht="30" customHeight="1">
      <c r="A277" s="7" t="s">
        <v>342</v>
      </c>
      <c r="B277" s="7" t="s">
        <v>343</v>
      </c>
      <c r="C277" s="7" t="s">
        <v>68</v>
      </c>
      <c r="D277" s="8">
        <v>2</v>
      </c>
      <c r="E277" s="10"/>
      <c r="F277" s="10"/>
      <c r="G277" s="10"/>
      <c r="H277" s="10"/>
      <c r="I277" s="10"/>
      <c r="J277" s="10"/>
      <c r="K277" s="10"/>
      <c r="L277" s="10"/>
      <c r="M277" s="7"/>
      <c r="N277" s="1" t="s">
        <v>344</v>
      </c>
      <c r="O277" s="1" t="s">
        <v>52</v>
      </c>
      <c r="P277" s="1" t="s">
        <v>52</v>
      </c>
      <c r="Q277" s="1" t="s">
        <v>315</v>
      </c>
      <c r="R277" s="1" t="s">
        <v>63</v>
      </c>
      <c r="S277" s="1" t="s">
        <v>64</v>
      </c>
      <c r="T277" s="1" t="s">
        <v>64</v>
      </c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1" t="s">
        <v>52</v>
      </c>
      <c r="AS277" s="1" t="s">
        <v>52</v>
      </c>
      <c r="AT277" s="2"/>
      <c r="AU277" s="1" t="s">
        <v>345</v>
      </c>
      <c r="AV277" s="2">
        <v>115</v>
      </c>
    </row>
    <row r="278" spans="1:48" ht="30" customHeight="1">
      <c r="A278" s="7" t="s">
        <v>346</v>
      </c>
      <c r="B278" s="7" t="s">
        <v>343</v>
      </c>
      <c r="C278" s="7" t="s">
        <v>68</v>
      </c>
      <c r="D278" s="8">
        <v>45</v>
      </c>
      <c r="E278" s="10"/>
      <c r="F278" s="10"/>
      <c r="G278" s="10"/>
      <c r="H278" s="10"/>
      <c r="I278" s="10"/>
      <c r="J278" s="10"/>
      <c r="K278" s="10"/>
      <c r="L278" s="10"/>
      <c r="M278" s="7"/>
      <c r="N278" s="1" t="s">
        <v>347</v>
      </c>
      <c r="O278" s="1" t="s">
        <v>52</v>
      </c>
      <c r="P278" s="1" t="s">
        <v>52</v>
      </c>
      <c r="Q278" s="1" t="s">
        <v>315</v>
      </c>
      <c r="R278" s="1" t="s">
        <v>63</v>
      </c>
      <c r="S278" s="1" t="s">
        <v>64</v>
      </c>
      <c r="T278" s="1" t="s">
        <v>64</v>
      </c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1" t="s">
        <v>52</v>
      </c>
      <c r="AS278" s="1" t="s">
        <v>52</v>
      </c>
      <c r="AT278" s="2"/>
      <c r="AU278" s="1" t="s">
        <v>348</v>
      </c>
      <c r="AV278" s="2">
        <v>116</v>
      </c>
    </row>
    <row r="279" spans="1:48" ht="30" customHeight="1">
      <c r="A279" s="7" t="s">
        <v>349</v>
      </c>
      <c r="B279" s="7" t="s">
        <v>197</v>
      </c>
      <c r="C279" s="7" t="s">
        <v>61</v>
      </c>
      <c r="D279" s="8">
        <v>4</v>
      </c>
      <c r="E279" s="10"/>
      <c r="F279" s="10"/>
      <c r="G279" s="10"/>
      <c r="H279" s="10"/>
      <c r="I279" s="10"/>
      <c r="J279" s="10"/>
      <c r="K279" s="10"/>
      <c r="L279" s="10"/>
      <c r="M279" s="7"/>
      <c r="N279" s="1" t="s">
        <v>350</v>
      </c>
      <c r="O279" s="1" t="s">
        <v>52</v>
      </c>
      <c r="P279" s="1" t="s">
        <v>52</v>
      </c>
      <c r="Q279" s="1" t="s">
        <v>315</v>
      </c>
      <c r="R279" s="1" t="s">
        <v>63</v>
      </c>
      <c r="S279" s="1" t="s">
        <v>64</v>
      </c>
      <c r="T279" s="1" t="s">
        <v>64</v>
      </c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1" t="s">
        <v>52</v>
      </c>
      <c r="AS279" s="1" t="s">
        <v>52</v>
      </c>
      <c r="AT279" s="2"/>
      <c r="AU279" s="1" t="s">
        <v>351</v>
      </c>
      <c r="AV279" s="2">
        <v>117</v>
      </c>
    </row>
    <row r="280" spans="1:48" ht="30" customHeight="1">
      <c r="A280" s="7" t="s">
        <v>352</v>
      </c>
      <c r="B280" s="7" t="s">
        <v>353</v>
      </c>
      <c r="C280" s="7" t="s">
        <v>61</v>
      </c>
      <c r="D280" s="8">
        <v>5</v>
      </c>
      <c r="E280" s="10"/>
      <c r="F280" s="10"/>
      <c r="G280" s="10"/>
      <c r="H280" s="10"/>
      <c r="I280" s="10"/>
      <c r="J280" s="10"/>
      <c r="K280" s="10"/>
      <c r="L280" s="10"/>
      <c r="M280" s="7"/>
      <c r="N280" s="1" t="s">
        <v>354</v>
      </c>
      <c r="O280" s="1" t="s">
        <v>52</v>
      </c>
      <c r="P280" s="1" t="s">
        <v>52</v>
      </c>
      <c r="Q280" s="1" t="s">
        <v>315</v>
      </c>
      <c r="R280" s="1" t="s">
        <v>63</v>
      </c>
      <c r="S280" s="1" t="s">
        <v>64</v>
      </c>
      <c r="T280" s="1" t="s">
        <v>64</v>
      </c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1" t="s">
        <v>52</v>
      </c>
      <c r="AS280" s="1" t="s">
        <v>52</v>
      </c>
      <c r="AT280" s="2"/>
      <c r="AU280" s="1" t="s">
        <v>355</v>
      </c>
      <c r="AV280" s="2">
        <v>118</v>
      </c>
    </row>
    <row r="281" spans="1:48" ht="30" customHeight="1">
      <c r="A281" s="7" t="s">
        <v>356</v>
      </c>
      <c r="B281" s="7" t="s">
        <v>52</v>
      </c>
      <c r="C281" s="7" t="s">
        <v>68</v>
      </c>
      <c r="D281" s="8">
        <v>4</v>
      </c>
      <c r="E281" s="10"/>
      <c r="F281" s="10"/>
      <c r="G281" s="10"/>
      <c r="H281" s="10"/>
      <c r="I281" s="10"/>
      <c r="J281" s="10"/>
      <c r="K281" s="10"/>
      <c r="L281" s="10"/>
      <c r="M281" s="7"/>
      <c r="N281" s="1" t="s">
        <v>357</v>
      </c>
      <c r="O281" s="1" t="s">
        <v>52</v>
      </c>
      <c r="P281" s="1" t="s">
        <v>52</v>
      </c>
      <c r="Q281" s="1" t="s">
        <v>315</v>
      </c>
      <c r="R281" s="1" t="s">
        <v>63</v>
      </c>
      <c r="S281" s="1" t="s">
        <v>64</v>
      </c>
      <c r="T281" s="1" t="s">
        <v>64</v>
      </c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1" t="s">
        <v>52</v>
      </c>
      <c r="AS281" s="1" t="s">
        <v>52</v>
      </c>
      <c r="AT281" s="2"/>
      <c r="AU281" s="1" t="s">
        <v>358</v>
      </c>
      <c r="AV281" s="2">
        <v>119</v>
      </c>
    </row>
    <row r="282" spans="1:48" ht="3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48" ht="3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48" ht="3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48" ht="3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48" ht="3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48" ht="3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48" ht="3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48" ht="3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48" ht="3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48" ht="30" customHeight="1">
      <c r="A291" s="7" t="s">
        <v>88</v>
      </c>
      <c r="B291" s="8"/>
      <c r="C291" s="8"/>
      <c r="D291" s="8"/>
      <c r="E291" s="8"/>
      <c r="F291" s="10"/>
      <c r="G291" s="8"/>
      <c r="H291" s="10"/>
      <c r="I291" s="8"/>
      <c r="J291" s="10"/>
      <c r="K291" s="8"/>
      <c r="L291" s="10"/>
      <c r="M291" s="8"/>
      <c r="N291" t="s">
        <v>89</v>
      </c>
    </row>
    <row r="292" spans="1:48" ht="30" customHeight="1">
      <c r="A292" s="7" t="s">
        <v>359</v>
      </c>
      <c r="B292" s="7" t="s">
        <v>92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2"/>
      <c r="O292" s="2"/>
      <c r="P292" s="2"/>
      <c r="Q292" s="1" t="s">
        <v>360</v>
      </c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30" customHeight="1">
      <c r="A293" s="7" t="s">
        <v>361</v>
      </c>
      <c r="B293" s="7" t="s">
        <v>362</v>
      </c>
      <c r="C293" s="7" t="s">
        <v>73</v>
      </c>
      <c r="D293" s="8">
        <v>1</v>
      </c>
      <c r="E293" s="10"/>
      <c r="F293" s="10"/>
      <c r="G293" s="10"/>
      <c r="H293" s="10"/>
      <c r="I293" s="10"/>
      <c r="J293" s="10"/>
      <c r="K293" s="10"/>
      <c r="L293" s="10"/>
      <c r="M293" s="7"/>
      <c r="N293" s="1" t="s">
        <v>363</v>
      </c>
      <c r="O293" s="1" t="s">
        <v>52</v>
      </c>
      <c r="P293" s="1" t="s">
        <v>52</v>
      </c>
      <c r="Q293" s="1" t="s">
        <v>360</v>
      </c>
      <c r="R293" s="1" t="s">
        <v>63</v>
      </c>
      <c r="S293" s="1" t="s">
        <v>64</v>
      </c>
      <c r="T293" s="1" t="s">
        <v>64</v>
      </c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1" t="s">
        <v>52</v>
      </c>
      <c r="AS293" s="1" t="s">
        <v>52</v>
      </c>
      <c r="AT293" s="2"/>
      <c r="AU293" s="1" t="s">
        <v>364</v>
      </c>
      <c r="AV293" s="2">
        <v>140</v>
      </c>
    </row>
    <row r="294" spans="1:48" ht="30" customHeight="1">
      <c r="A294" s="7" t="s">
        <v>365</v>
      </c>
      <c r="B294" s="7" t="s">
        <v>366</v>
      </c>
      <c r="C294" s="7" t="s">
        <v>68</v>
      </c>
      <c r="D294" s="8">
        <v>45</v>
      </c>
      <c r="E294" s="10"/>
      <c r="F294" s="10"/>
      <c r="G294" s="10"/>
      <c r="H294" s="10"/>
      <c r="I294" s="10"/>
      <c r="J294" s="10"/>
      <c r="K294" s="10"/>
      <c r="L294" s="10"/>
      <c r="M294" s="7"/>
      <c r="N294" s="1" t="s">
        <v>367</v>
      </c>
      <c r="O294" s="1" t="s">
        <v>52</v>
      </c>
      <c r="P294" s="1" t="s">
        <v>52</v>
      </c>
      <c r="Q294" s="1" t="s">
        <v>360</v>
      </c>
      <c r="R294" s="1" t="s">
        <v>63</v>
      </c>
      <c r="S294" s="1" t="s">
        <v>64</v>
      </c>
      <c r="T294" s="1" t="s">
        <v>64</v>
      </c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1" t="s">
        <v>52</v>
      </c>
      <c r="AS294" s="1" t="s">
        <v>52</v>
      </c>
      <c r="AT294" s="2"/>
      <c r="AU294" s="1" t="s">
        <v>368</v>
      </c>
      <c r="AV294" s="2">
        <v>141</v>
      </c>
    </row>
    <row r="295" spans="1:48" ht="30" customHeight="1">
      <c r="A295" s="7" t="s">
        <v>369</v>
      </c>
      <c r="B295" s="7" t="s">
        <v>370</v>
      </c>
      <c r="C295" s="7" t="s">
        <v>68</v>
      </c>
      <c r="D295" s="8">
        <v>45</v>
      </c>
      <c r="E295" s="10"/>
      <c r="F295" s="10"/>
      <c r="G295" s="10"/>
      <c r="H295" s="10"/>
      <c r="I295" s="10"/>
      <c r="J295" s="10"/>
      <c r="K295" s="10"/>
      <c r="L295" s="10"/>
      <c r="M295" s="7"/>
      <c r="N295" s="1" t="s">
        <v>371</v>
      </c>
      <c r="O295" s="1" t="s">
        <v>52</v>
      </c>
      <c r="P295" s="1" t="s">
        <v>52</v>
      </c>
      <c r="Q295" s="1" t="s">
        <v>360</v>
      </c>
      <c r="R295" s="1" t="s">
        <v>63</v>
      </c>
      <c r="S295" s="1" t="s">
        <v>64</v>
      </c>
      <c r="T295" s="1" t="s">
        <v>64</v>
      </c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1" t="s">
        <v>52</v>
      </c>
      <c r="AS295" s="1" t="s">
        <v>52</v>
      </c>
      <c r="AT295" s="2"/>
      <c r="AU295" s="1" t="s">
        <v>372</v>
      </c>
      <c r="AV295" s="2">
        <v>142</v>
      </c>
    </row>
    <row r="296" spans="1:48" ht="30" customHeight="1">
      <c r="A296" s="7" t="s">
        <v>373</v>
      </c>
      <c r="B296" s="7" t="s">
        <v>374</v>
      </c>
      <c r="C296" s="7" t="s">
        <v>68</v>
      </c>
      <c r="D296" s="8">
        <v>45</v>
      </c>
      <c r="E296" s="10"/>
      <c r="F296" s="10"/>
      <c r="G296" s="10"/>
      <c r="H296" s="10"/>
      <c r="I296" s="10"/>
      <c r="J296" s="10"/>
      <c r="K296" s="10"/>
      <c r="L296" s="10"/>
      <c r="M296" s="7"/>
      <c r="N296" s="1" t="s">
        <v>375</v>
      </c>
      <c r="O296" s="1" t="s">
        <v>52</v>
      </c>
      <c r="P296" s="1" t="s">
        <v>52</v>
      </c>
      <c r="Q296" s="1" t="s">
        <v>360</v>
      </c>
      <c r="R296" s="1" t="s">
        <v>63</v>
      </c>
      <c r="S296" s="1" t="s">
        <v>64</v>
      </c>
      <c r="T296" s="1" t="s">
        <v>64</v>
      </c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1" t="s">
        <v>52</v>
      </c>
      <c r="AS296" s="1" t="s">
        <v>52</v>
      </c>
      <c r="AT296" s="2"/>
      <c r="AU296" s="1" t="s">
        <v>376</v>
      </c>
      <c r="AV296" s="2">
        <v>143</v>
      </c>
    </row>
    <row r="297" spans="1:48" ht="30" customHeight="1">
      <c r="A297" s="7" t="s">
        <v>377</v>
      </c>
      <c r="B297" s="7" t="s">
        <v>378</v>
      </c>
      <c r="C297" s="7" t="s">
        <v>68</v>
      </c>
      <c r="D297" s="8">
        <v>45</v>
      </c>
      <c r="E297" s="10"/>
      <c r="F297" s="10"/>
      <c r="G297" s="10"/>
      <c r="H297" s="10"/>
      <c r="I297" s="10"/>
      <c r="J297" s="10"/>
      <c r="K297" s="10"/>
      <c r="L297" s="10"/>
      <c r="M297" s="7"/>
      <c r="N297" s="1" t="s">
        <v>379</v>
      </c>
      <c r="O297" s="1" t="s">
        <v>52</v>
      </c>
      <c r="P297" s="1" t="s">
        <v>52</v>
      </c>
      <c r="Q297" s="1" t="s">
        <v>360</v>
      </c>
      <c r="R297" s="1" t="s">
        <v>63</v>
      </c>
      <c r="S297" s="1" t="s">
        <v>64</v>
      </c>
      <c r="T297" s="1" t="s">
        <v>64</v>
      </c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1" t="s">
        <v>52</v>
      </c>
      <c r="AS297" s="1" t="s">
        <v>52</v>
      </c>
      <c r="AT297" s="2"/>
      <c r="AU297" s="1" t="s">
        <v>380</v>
      </c>
      <c r="AV297" s="2">
        <v>144</v>
      </c>
    </row>
    <row r="298" spans="1:48" ht="30" customHeight="1">
      <c r="A298" s="7" t="s">
        <v>381</v>
      </c>
      <c r="B298" s="7" t="s">
        <v>382</v>
      </c>
      <c r="C298" s="7" t="s">
        <v>68</v>
      </c>
      <c r="D298" s="8">
        <v>45</v>
      </c>
      <c r="E298" s="10"/>
      <c r="F298" s="10"/>
      <c r="G298" s="10"/>
      <c r="H298" s="10"/>
      <c r="I298" s="10"/>
      <c r="J298" s="10"/>
      <c r="K298" s="10"/>
      <c r="L298" s="10"/>
      <c r="M298" s="7"/>
      <c r="N298" s="1" t="s">
        <v>383</v>
      </c>
      <c r="O298" s="1" t="s">
        <v>52</v>
      </c>
      <c r="P298" s="1" t="s">
        <v>52</v>
      </c>
      <c r="Q298" s="1" t="s">
        <v>360</v>
      </c>
      <c r="R298" s="1" t="s">
        <v>63</v>
      </c>
      <c r="S298" s="1" t="s">
        <v>64</v>
      </c>
      <c r="T298" s="1" t="s">
        <v>64</v>
      </c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1" t="s">
        <v>52</v>
      </c>
      <c r="AS298" s="1" t="s">
        <v>52</v>
      </c>
      <c r="AT298" s="2"/>
      <c r="AU298" s="1" t="s">
        <v>384</v>
      </c>
      <c r="AV298" s="2">
        <v>145</v>
      </c>
    </row>
    <row r="299" spans="1:48" ht="30" customHeight="1">
      <c r="A299" s="7" t="s">
        <v>385</v>
      </c>
      <c r="B299" s="7" t="s">
        <v>386</v>
      </c>
      <c r="C299" s="7" t="s">
        <v>68</v>
      </c>
      <c r="D299" s="8">
        <v>45</v>
      </c>
      <c r="E299" s="10"/>
      <c r="F299" s="10"/>
      <c r="G299" s="10"/>
      <c r="H299" s="10"/>
      <c r="I299" s="10"/>
      <c r="J299" s="10"/>
      <c r="K299" s="10"/>
      <c r="L299" s="10"/>
      <c r="M299" s="7"/>
      <c r="N299" s="1" t="s">
        <v>387</v>
      </c>
      <c r="O299" s="1" t="s">
        <v>52</v>
      </c>
      <c r="P299" s="1" t="s">
        <v>52</v>
      </c>
      <c r="Q299" s="1" t="s">
        <v>360</v>
      </c>
      <c r="R299" s="1" t="s">
        <v>63</v>
      </c>
      <c r="S299" s="1" t="s">
        <v>64</v>
      </c>
      <c r="T299" s="1" t="s">
        <v>64</v>
      </c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1" t="s">
        <v>52</v>
      </c>
      <c r="AS299" s="1" t="s">
        <v>52</v>
      </c>
      <c r="AT299" s="2"/>
      <c r="AU299" s="1" t="s">
        <v>388</v>
      </c>
      <c r="AV299" s="2">
        <v>146</v>
      </c>
    </row>
    <row r="300" spans="1:48" ht="30" customHeight="1">
      <c r="A300" s="7" t="s">
        <v>389</v>
      </c>
      <c r="B300" s="7" t="s">
        <v>390</v>
      </c>
      <c r="C300" s="7" t="s">
        <v>68</v>
      </c>
      <c r="D300" s="8">
        <v>45</v>
      </c>
      <c r="E300" s="10"/>
      <c r="F300" s="10"/>
      <c r="G300" s="10"/>
      <c r="H300" s="10"/>
      <c r="I300" s="10"/>
      <c r="J300" s="10"/>
      <c r="K300" s="10"/>
      <c r="L300" s="10"/>
      <c r="M300" s="7"/>
      <c r="N300" s="1" t="s">
        <v>391</v>
      </c>
      <c r="O300" s="1" t="s">
        <v>52</v>
      </c>
      <c r="P300" s="1" t="s">
        <v>52</v>
      </c>
      <c r="Q300" s="1" t="s">
        <v>360</v>
      </c>
      <c r="R300" s="1" t="s">
        <v>63</v>
      </c>
      <c r="S300" s="1" t="s">
        <v>64</v>
      </c>
      <c r="T300" s="1" t="s">
        <v>64</v>
      </c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1" t="s">
        <v>52</v>
      </c>
      <c r="AS300" s="1" t="s">
        <v>52</v>
      </c>
      <c r="AT300" s="2"/>
      <c r="AU300" s="1" t="s">
        <v>392</v>
      </c>
      <c r="AV300" s="2">
        <v>147</v>
      </c>
    </row>
    <row r="301" spans="1:48" ht="30" customHeight="1">
      <c r="A301" s="7" t="s">
        <v>393</v>
      </c>
      <c r="B301" s="7" t="s">
        <v>394</v>
      </c>
      <c r="C301" s="7" t="s">
        <v>68</v>
      </c>
      <c r="D301" s="8">
        <v>45</v>
      </c>
      <c r="E301" s="10"/>
      <c r="F301" s="10"/>
      <c r="G301" s="10"/>
      <c r="H301" s="10"/>
      <c r="I301" s="10"/>
      <c r="J301" s="10"/>
      <c r="K301" s="10"/>
      <c r="L301" s="10"/>
      <c r="M301" s="7"/>
      <c r="N301" s="1" t="s">
        <v>395</v>
      </c>
      <c r="O301" s="1" t="s">
        <v>52</v>
      </c>
      <c r="P301" s="1" t="s">
        <v>52</v>
      </c>
      <c r="Q301" s="1" t="s">
        <v>360</v>
      </c>
      <c r="R301" s="1" t="s">
        <v>63</v>
      </c>
      <c r="S301" s="1" t="s">
        <v>64</v>
      </c>
      <c r="T301" s="1" t="s">
        <v>64</v>
      </c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1" t="s">
        <v>52</v>
      </c>
      <c r="AS301" s="1" t="s">
        <v>52</v>
      </c>
      <c r="AT301" s="2"/>
      <c r="AU301" s="1" t="s">
        <v>396</v>
      </c>
      <c r="AV301" s="2">
        <v>148</v>
      </c>
    </row>
    <row r="302" spans="1:48" ht="30" customHeight="1">
      <c r="A302" s="7" t="s">
        <v>397</v>
      </c>
      <c r="B302" s="7" t="s">
        <v>52</v>
      </c>
      <c r="C302" s="7" t="s">
        <v>118</v>
      </c>
      <c r="D302" s="8">
        <v>1</v>
      </c>
      <c r="E302" s="10"/>
      <c r="F302" s="10"/>
      <c r="G302" s="10"/>
      <c r="H302" s="10"/>
      <c r="I302" s="10"/>
      <c r="J302" s="10"/>
      <c r="K302" s="10"/>
      <c r="L302" s="10"/>
      <c r="M302" s="7"/>
      <c r="N302" s="1" t="s">
        <v>398</v>
      </c>
      <c r="O302" s="1" t="s">
        <v>52</v>
      </c>
      <c r="P302" s="1" t="s">
        <v>52</v>
      </c>
      <c r="Q302" s="1" t="s">
        <v>360</v>
      </c>
      <c r="R302" s="1" t="s">
        <v>64</v>
      </c>
      <c r="S302" s="1" t="s">
        <v>64</v>
      </c>
      <c r="T302" s="1" t="s">
        <v>63</v>
      </c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1" t="s">
        <v>52</v>
      </c>
      <c r="AS302" s="1" t="s">
        <v>52</v>
      </c>
      <c r="AT302" s="2"/>
      <c r="AU302" s="1" t="s">
        <v>399</v>
      </c>
      <c r="AV302" s="2">
        <v>149</v>
      </c>
    </row>
    <row r="303" spans="1:48" ht="3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48" ht="3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48" ht="3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48" ht="3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48" ht="3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48" ht="3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48" ht="3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48" ht="3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48" ht="3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48" ht="3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48" ht="3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48" ht="3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48" ht="30" customHeight="1">
      <c r="A315" s="7" t="s">
        <v>88</v>
      </c>
      <c r="B315" s="8"/>
      <c r="C315" s="8"/>
      <c r="D315" s="8"/>
      <c r="E315" s="8"/>
      <c r="F315" s="10"/>
      <c r="G315" s="8"/>
      <c r="H315" s="10"/>
      <c r="I315" s="8"/>
      <c r="J315" s="10"/>
      <c r="K315" s="8"/>
      <c r="L315" s="10"/>
      <c r="M315" s="8"/>
      <c r="N315" t="s">
        <v>89</v>
      </c>
    </row>
    <row r="316" spans="1:48" ht="30" customHeight="1">
      <c r="A316" s="7" t="s">
        <v>400</v>
      </c>
      <c r="B316" s="7" t="s">
        <v>92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2"/>
      <c r="O316" s="2"/>
      <c r="P316" s="2"/>
      <c r="Q316" s="1" t="s">
        <v>401</v>
      </c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30" customHeight="1">
      <c r="A317" s="7" t="s">
        <v>402</v>
      </c>
      <c r="B317" s="7" t="s">
        <v>403</v>
      </c>
      <c r="C317" s="7" t="s">
        <v>95</v>
      </c>
      <c r="D317" s="8">
        <v>6</v>
      </c>
      <c r="E317" s="10"/>
      <c r="F317" s="10"/>
      <c r="G317" s="10"/>
      <c r="H317" s="10"/>
      <c r="I317" s="10"/>
      <c r="J317" s="10"/>
      <c r="K317" s="10"/>
      <c r="L317" s="10"/>
      <c r="M317" s="7"/>
      <c r="N317" s="1" t="s">
        <v>404</v>
      </c>
      <c r="O317" s="1" t="s">
        <v>52</v>
      </c>
      <c r="P317" s="1" t="s">
        <v>52</v>
      </c>
      <c r="Q317" s="1" t="s">
        <v>401</v>
      </c>
      <c r="R317" s="1" t="s">
        <v>64</v>
      </c>
      <c r="S317" s="1" t="s">
        <v>64</v>
      </c>
      <c r="T317" s="1" t="s">
        <v>63</v>
      </c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1" t="s">
        <v>52</v>
      </c>
      <c r="AS317" s="1" t="s">
        <v>52</v>
      </c>
      <c r="AT317" s="2"/>
      <c r="AU317" s="1" t="s">
        <v>405</v>
      </c>
      <c r="AV317" s="2">
        <v>130</v>
      </c>
    </row>
    <row r="318" spans="1:48" ht="30" customHeight="1">
      <c r="A318" s="7" t="s">
        <v>406</v>
      </c>
      <c r="B318" s="7" t="s">
        <v>407</v>
      </c>
      <c r="C318" s="7" t="s">
        <v>408</v>
      </c>
      <c r="D318" s="8">
        <v>72</v>
      </c>
      <c r="E318" s="10"/>
      <c r="F318" s="10"/>
      <c r="G318" s="10"/>
      <c r="H318" s="10"/>
      <c r="I318" s="10"/>
      <c r="J318" s="10"/>
      <c r="K318" s="10"/>
      <c r="L318" s="10"/>
      <c r="M318" s="7"/>
      <c r="N318" s="1" t="s">
        <v>409</v>
      </c>
      <c r="O318" s="1" t="s">
        <v>52</v>
      </c>
      <c r="P318" s="1" t="s">
        <v>52</v>
      </c>
      <c r="Q318" s="1" t="s">
        <v>401</v>
      </c>
      <c r="R318" s="1" t="s">
        <v>64</v>
      </c>
      <c r="S318" s="1" t="s">
        <v>64</v>
      </c>
      <c r="T318" s="1" t="s">
        <v>63</v>
      </c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1" t="s">
        <v>52</v>
      </c>
      <c r="AS318" s="1" t="s">
        <v>52</v>
      </c>
      <c r="AT318" s="2"/>
      <c r="AU318" s="1" t="s">
        <v>410</v>
      </c>
      <c r="AV318" s="2">
        <v>131</v>
      </c>
    </row>
    <row r="319" spans="1:48" ht="30" customHeight="1">
      <c r="A319" s="7" t="s">
        <v>411</v>
      </c>
      <c r="B319" s="7" t="s">
        <v>412</v>
      </c>
      <c r="C319" s="7" t="s">
        <v>408</v>
      </c>
      <c r="D319" s="8">
        <v>72</v>
      </c>
      <c r="E319" s="10"/>
      <c r="F319" s="10"/>
      <c r="G319" s="10"/>
      <c r="H319" s="10"/>
      <c r="I319" s="10"/>
      <c r="J319" s="10"/>
      <c r="K319" s="10"/>
      <c r="L319" s="10"/>
      <c r="M319" s="7"/>
      <c r="N319" s="1" t="s">
        <v>413</v>
      </c>
      <c r="O319" s="1" t="s">
        <v>52</v>
      </c>
      <c r="P319" s="1" t="s">
        <v>52</v>
      </c>
      <c r="Q319" s="1" t="s">
        <v>401</v>
      </c>
      <c r="R319" s="1" t="s">
        <v>64</v>
      </c>
      <c r="S319" s="1" t="s">
        <v>63</v>
      </c>
      <c r="T319" s="1" t="s">
        <v>64</v>
      </c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1" t="s">
        <v>52</v>
      </c>
      <c r="AS319" s="1" t="s">
        <v>52</v>
      </c>
      <c r="AT319" s="2"/>
      <c r="AU319" s="1" t="s">
        <v>414</v>
      </c>
      <c r="AV319" s="2">
        <v>132</v>
      </c>
    </row>
    <row r="320" spans="1:48" ht="30" customHeight="1">
      <c r="A320" s="7" t="s">
        <v>415</v>
      </c>
      <c r="B320" s="7" t="s">
        <v>416</v>
      </c>
      <c r="C320" s="7" t="s">
        <v>102</v>
      </c>
      <c r="D320" s="8">
        <v>4.3849999999999998</v>
      </c>
      <c r="E320" s="10"/>
      <c r="F320" s="10"/>
      <c r="G320" s="10"/>
      <c r="H320" s="10"/>
      <c r="I320" s="10"/>
      <c r="J320" s="10"/>
      <c r="K320" s="10"/>
      <c r="L320" s="10"/>
      <c r="M320" s="7"/>
      <c r="N320" s="1" t="s">
        <v>417</v>
      </c>
      <c r="O320" s="1" t="s">
        <v>52</v>
      </c>
      <c r="P320" s="1" t="s">
        <v>52</v>
      </c>
      <c r="Q320" s="1" t="s">
        <v>401</v>
      </c>
      <c r="R320" s="1" t="s">
        <v>64</v>
      </c>
      <c r="S320" s="1" t="s">
        <v>63</v>
      </c>
      <c r="T320" s="1" t="s">
        <v>64</v>
      </c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1" t="s">
        <v>52</v>
      </c>
      <c r="AS320" s="1" t="s">
        <v>52</v>
      </c>
      <c r="AT320" s="2"/>
      <c r="AU320" s="1" t="s">
        <v>418</v>
      </c>
      <c r="AV320" s="2">
        <v>133</v>
      </c>
    </row>
    <row r="321" spans="1:13" ht="3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 ht="3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 ht="3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 ht="3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 ht="3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ht="3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 ht="3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 ht="3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 ht="3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 ht="3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 ht="3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 ht="3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 ht="3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 ht="3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t="3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t="3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48" ht="3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48" ht="3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48" ht="30" customHeight="1">
      <c r="A339" s="7" t="s">
        <v>88</v>
      </c>
      <c r="B339" s="8"/>
      <c r="C339" s="8"/>
      <c r="D339" s="8"/>
      <c r="E339" s="8"/>
      <c r="F339" s="10"/>
      <c r="G339" s="8"/>
      <c r="H339" s="10"/>
      <c r="I339" s="8"/>
      <c r="J339" s="10"/>
      <c r="K339" s="8"/>
      <c r="L339" s="10"/>
      <c r="M339" s="8"/>
      <c r="N339" t="s">
        <v>89</v>
      </c>
    </row>
    <row r="340" spans="1:48" ht="30" customHeight="1">
      <c r="A340" s="7" t="s">
        <v>419</v>
      </c>
      <c r="B340" s="7" t="s">
        <v>92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2"/>
      <c r="O340" s="2"/>
      <c r="P340" s="2"/>
      <c r="Q340" s="1" t="s">
        <v>420</v>
      </c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0" customHeight="1">
      <c r="A341" s="7" t="s">
        <v>421</v>
      </c>
      <c r="B341" s="7" t="s">
        <v>422</v>
      </c>
      <c r="C341" s="7" t="s">
        <v>102</v>
      </c>
      <c r="D341" s="8">
        <v>-0.15</v>
      </c>
      <c r="E341" s="10"/>
      <c r="F341" s="10"/>
      <c r="G341" s="10"/>
      <c r="H341" s="10"/>
      <c r="I341" s="10"/>
      <c r="J341" s="10"/>
      <c r="K341" s="10"/>
      <c r="L341" s="10"/>
      <c r="M341" s="7"/>
      <c r="N341" s="1" t="s">
        <v>423</v>
      </c>
      <c r="O341" s="1" t="s">
        <v>52</v>
      </c>
      <c r="P341" s="1" t="s">
        <v>52</v>
      </c>
      <c r="Q341" s="1" t="s">
        <v>420</v>
      </c>
      <c r="R341" s="1" t="s">
        <v>64</v>
      </c>
      <c r="S341" s="1" t="s">
        <v>64</v>
      </c>
      <c r="T341" s="1" t="s">
        <v>63</v>
      </c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1" t="s">
        <v>52</v>
      </c>
      <c r="AS341" s="1" t="s">
        <v>52</v>
      </c>
      <c r="AT341" s="2"/>
      <c r="AU341" s="1" t="s">
        <v>424</v>
      </c>
      <c r="AV341" s="2">
        <v>82</v>
      </c>
    </row>
    <row r="342" spans="1:48" ht="3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48" ht="3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48" ht="3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48" ht="3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48" ht="3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48" ht="3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48" ht="3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48" ht="3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48" ht="3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48" ht="3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48" ht="3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48" ht="3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48" ht="3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48" ht="3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48" ht="3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48" ht="3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48" ht="3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48" ht="3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48" ht="3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48" ht="3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48" ht="3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48" ht="30" customHeight="1">
      <c r="A363" s="7" t="s">
        <v>88</v>
      </c>
      <c r="B363" s="8"/>
      <c r="C363" s="8"/>
      <c r="D363" s="8"/>
      <c r="E363" s="8"/>
      <c r="F363" s="10"/>
      <c r="G363" s="8"/>
      <c r="H363" s="10"/>
      <c r="I363" s="8"/>
      <c r="J363" s="10"/>
      <c r="K363" s="8"/>
      <c r="L363" s="10"/>
      <c r="M363" s="8"/>
      <c r="N363" t="s">
        <v>89</v>
      </c>
    </row>
    <row r="364" spans="1:48" ht="30" customHeight="1">
      <c r="A364" s="7" t="s">
        <v>425</v>
      </c>
      <c r="B364" s="7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2"/>
      <c r="O364" s="2"/>
      <c r="P364" s="2"/>
      <c r="Q364" s="1" t="s">
        <v>426</v>
      </c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0" customHeight="1">
      <c r="A365" s="7" t="s">
        <v>429</v>
      </c>
      <c r="B365" s="7" t="s">
        <v>52</v>
      </c>
      <c r="C365" s="7" t="s">
        <v>102</v>
      </c>
      <c r="D365" s="8">
        <v>0.105</v>
      </c>
      <c r="E365" s="10"/>
      <c r="F365" s="10"/>
      <c r="G365" s="10"/>
      <c r="H365" s="10"/>
      <c r="I365" s="10"/>
      <c r="J365" s="10"/>
      <c r="K365" s="10"/>
      <c r="L365" s="10"/>
      <c r="M365" s="7"/>
      <c r="N365" s="1" t="s">
        <v>430</v>
      </c>
      <c r="O365" s="1" t="s">
        <v>52</v>
      </c>
      <c r="P365" s="1" t="s">
        <v>52</v>
      </c>
      <c r="Q365" s="1" t="s">
        <v>426</v>
      </c>
      <c r="R365" s="1" t="s">
        <v>64</v>
      </c>
      <c r="S365" s="1" t="s">
        <v>64</v>
      </c>
      <c r="T365" s="1" t="s">
        <v>63</v>
      </c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1" t="s">
        <v>52</v>
      </c>
      <c r="AS365" s="1" t="s">
        <v>52</v>
      </c>
      <c r="AT365" s="2"/>
      <c r="AU365" s="1" t="s">
        <v>431</v>
      </c>
      <c r="AV365" s="2">
        <v>121</v>
      </c>
    </row>
    <row r="366" spans="1:48" ht="30" customHeight="1">
      <c r="A366" s="7" t="s">
        <v>432</v>
      </c>
      <c r="B366" s="7" t="s">
        <v>52</v>
      </c>
      <c r="C366" s="7" t="s">
        <v>102</v>
      </c>
      <c r="D366" s="8">
        <v>0.126</v>
      </c>
      <c r="E366" s="10"/>
      <c r="F366" s="10"/>
      <c r="G366" s="10"/>
      <c r="H366" s="10"/>
      <c r="I366" s="10"/>
      <c r="J366" s="10"/>
      <c r="K366" s="10"/>
      <c r="L366" s="10"/>
      <c r="M366" s="7"/>
      <c r="N366" s="1" t="s">
        <v>433</v>
      </c>
      <c r="O366" s="1" t="s">
        <v>52</v>
      </c>
      <c r="P366" s="1" t="s">
        <v>52</v>
      </c>
      <c r="Q366" s="1" t="s">
        <v>426</v>
      </c>
      <c r="R366" s="1" t="s">
        <v>64</v>
      </c>
      <c r="S366" s="1" t="s">
        <v>64</v>
      </c>
      <c r="T366" s="1" t="s">
        <v>63</v>
      </c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1" t="s">
        <v>52</v>
      </c>
      <c r="AS366" s="1" t="s">
        <v>52</v>
      </c>
      <c r="AT366" s="2"/>
      <c r="AU366" s="1" t="s">
        <v>434</v>
      </c>
      <c r="AV366" s="2">
        <v>122</v>
      </c>
    </row>
    <row r="367" spans="1:48" ht="30" customHeight="1">
      <c r="A367" s="7" t="s">
        <v>435</v>
      </c>
      <c r="B367" s="7" t="s">
        <v>52</v>
      </c>
      <c r="C367" s="7" t="s">
        <v>102</v>
      </c>
      <c r="D367" s="8">
        <v>0.4</v>
      </c>
      <c r="E367" s="10"/>
      <c r="F367" s="10"/>
      <c r="G367" s="10"/>
      <c r="H367" s="10"/>
      <c r="I367" s="10"/>
      <c r="J367" s="10"/>
      <c r="K367" s="10"/>
      <c r="L367" s="10"/>
      <c r="M367" s="7"/>
      <c r="N367" s="1" t="s">
        <v>436</v>
      </c>
      <c r="O367" s="1" t="s">
        <v>52</v>
      </c>
      <c r="P367" s="1" t="s">
        <v>52</v>
      </c>
      <c r="Q367" s="1" t="s">
        <v>426</v>
      </c>
      <c r="R367" s="1" t="s">
        <v>64</v>
      </c>
      <c r="S367" s="1" t="s">
        <v>64</v>
      </c>
      <c r="T367" s="1" t="s">
        <v>63</v>
      </c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1" t="s">
        <v>52</v>
      </c>
      <c r="AS367" s="1" t="s">
        <v>52</v>
      </c>
      <c r="AT367" s="2"/>
      <c r="AU367" s="1" t="s">
        <v>437</v>
      </c>
      <c r="AV367" s="2">
        <v>123</v>
      </c>
    </row>
    <row r="368" spans="1:48" ht="30" customHeight="1">
      <c r="A368" s="7" t="s">
        <v>438</v>
      </c>
      <c r="B368" s="7" t="s">
        <v>439</v>
      </c>
      <c r="C368" s="7" t="s">
        <v>102</v>
      </c>
      <c r="D368" s="8">
        <v>0.63200000000000001</v>
      </c>
      <c r="E368" s="10"/>
      <c r="F368" s="10"/>
      <c r="G368" s="10"/>
      <c r="H368" s="10"/>
      <c r="I368" s="10"/>
      <c r="J368" s="10"/>
      <c r="K368" s="10"/>
      <c r="L368" s="10"/>
      <c r="M368" s="7"/>
      <c r="N368" s="1" t="s">
        <v>440</v>
      </c>
      <c r="O368" s="1" t="s">
        <v>52</v>
      </c>
      <c r="P368" s="1" t="s">
        <v>52</v>
      </c>
      <c r="Q368" s="1" t="s">
        <v>426</v>
      </c>
      <c r="R368" s="1" t="s">
        <v>64</v>
      </c>
      <c r="S368" s="1" t="s">
        <v>64</v>
      </c>
      <c r="T368" s="1" t="s">
        <v>63</v>
      </c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1" t="s">
        <v>52</v>
      </c>
      <c r="AS368" s="1" t="s">
        <v>52</v>
      </c>
      <c r="AT368" s="2"/>
      <c r="AU368" s="1" t="s">
        <v>441</v>
      </c>
      <c r="AV368" s="2">
        <v>124</v>
      </c>
    </row>
    <row r="369" spans="1:48" ht="30" customHeight="1">
      <c r="A369" s="7" t="s">
        <v>442</v>
      </c>
      <c r="B369" s="7" t="s">
        <v>443</v>
      </c>
      <c r="C369" s="7" t="s">
        <v>102</v>
      </c>
      <c r="D369" s="8">
        <v>0.63200000000000001</v>
      </c>
      <c r="E369" s="10"/>
      <c r="F369" s="10"/>
      <c r="G369" s="10"/>
      <c r="H369" s="10"/>
      <c r="I369" s="10"/>
      <c r="J369" s="10"/>
      <c r="K369" s="10"/>
      <c r="L369" s="10"/>
      <c r="M369" s="7"/>
      <c r="N369" s="1" t="s">
        <v>444</v>
      </c>
      <c r="O369" s="1" t="s">
        <v>52</v>
      </c>
      <c r="P369" s="1" t="s">
        <v>52</v>
      </c>
      <c r="Q369" s="1" t="s">
        <v>426</v>
      </c>
      <c r="R369" s="1" t="s">
        <v>64</v>
      </c>
      <c r="S369" s="1" t="s">
        <v>64</v>
      </c>
      <c r="T369" s="1" t="s">
        <v>63</v>
      </c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1" t="s">
        <v>52</v>
      </c>
      <c r="AS369" s="1" t="s">
        <v>52</v>
      </c>
      <c r="AT369" s="2"/>
      <c r="AU369" s="1" t="s">
        <v>445</v>
      </c>
      <c r="AV369" s="2">
        <v>125</v>
      </c>
    </row>
    <row r="370" spans="1:48" ht="30" customHeight="1">
      <c r="A370" s="7" t="s">
        <v>446</v>
      </c>
      <c r="B370" s="7" t="s">
        <v>447</v>
      </c>
      <c r="C370" s="7" t="s">
        <v>102</v>
      </c>
      <c r="D370" s="8">
        <v>0.63200000000000001</v>
      </c>
      <c r="E370" s="10"/>
      <c r="F370" s="10"/>
      <c r="G370" s="10"/>
      <c r="H370" s="10"/>
      <c r="I370" s="10"/>
      <c r="J370" s="10"/>
      <c r="K370" s="10"/>
      <c r="L370" s="10"/>
      <c r="M370" s="7"/>
      <c r="N370" s="1" t="s">
        <v>448</v>
      </c>
      <c r="O370" s="1" t="s">
        <v>52</v>
      </c>
      <c r="P370" s="1" t="s">
        <v>52</v>
      </c>
      <c r="Q370" s="1" t="s">
        <v>426</v>
      </c>
      <c r="R370" s="1" t="s">
        <v>64</v>
      </c>
      <c r="S370" s="1" t="s">
        <v>64</v>
      </c>
      <c r="T370" s="1" t="s">
        <v>63</v>
      </c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1" t="s">
        <v>52</v>
      </c>
      <c r="AS370" s="1" t="s">
        <v>52</v>
      </c>
      <c r="AT370" s="2"/>
      <c r="AU370" s="1" t="s">
        <v>449</v>
      </c>
      <c r="AV370" s="2">
        <v>126</v>
      </c>
    </row>
    <row r="371" spans="1:48" ht="30" customHeight="1">
      <c r="A371" s="7" t="s">
        <v>450</v>
      </c>
      <c r="B371" s="7" t="s">
        <v>451</v>
      </c>
      <c r="C371" s="7" t="s">
        <v>102</v>
      </c>
      <c r="D371" s="8">
        <v>19.390999999999998</v>
      </c>
      <c r="E371" s="10"/>
      <c r="F371" s="10"/>
      <c r="G371" s="10"/>
      <c r="H371" s="10"/>
      <c r="I371" s="10"/>
      <c r="J371" s="10"/>
      <c r="K371" s="10"/>
      <c r="L371" s="10"/>
      <c r="M371" s="7"/>
      <c r="N371" s="1" t="s">
        <v>452</v>
      </c>
      <c r="O371" s="1" t="s">
        <v>52</v>
      </c>
      <c r="P371" s="1" t="s">
        <v>52</v>
      </c>
      <c r="Q371" s="1" t="s">
        <v>426</v>
      </c>
      <c r="R371" s="1" t="s">
        <v>64</v>
      </c>
      <c r="S371" s="1" t="s">
        <v>64</v>
      </c>
      <c r="T371" s="1" t="s">
        <v>63</v>
      </c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1" t="s">
        <v>52</v>
      </c>
      <c r="AS371" s="1" t="s">
        <v>52</v>
      </c>
      <c r="AT371" s="2"/>
      <c r="AU371" s="1" t="s">
        <v>453</v>
      </c>
      <c r="AV371" s="2">
        <v>127</v>
      </c>
    </row>
    <row r="372" spans="1:48" ht="3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48" ht="3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48" ht="3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48" ht="3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48" ht="3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48" ht="3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48" ht="3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48" ht="3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48" ht="3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48" ht="3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48" ht="3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48" ht="3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48" ht="3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4" ht="3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4" ht="3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4" ht="30" customHeight="1">
      <c r="A387" s="7" t="s">
        <v>88</v>
      </c>
      <c r="B387" s="8"/>
      <c r="C387" s="8"/>
      <c r="D387" s="8"/>
      <c r="E387" s="8"/>
      <c r="F387" s="10"/>
      <c r="G387" s="8"/>
      <c r="H387" s="10"/>
      <c r="I387" s="8"/>
      <c r="J387" s="10"/>
      <c r="K387" s="8"/>
      <c r="L387" s="10"/>
      <c r="M387" s="8"/>
      <c r="N387" t="s">
        <v>89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6" manualBreakCount="16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9" max="16383" man="1"/>
    <brk id="363" max="16383" man="1"/>
    <brk id="3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공사비총괄</vt:lpstr>
      <vt:lpstr>원가계산서</vt:lpstr>
      <vt:lpstr>공종별집계표</vt:lpstr>
      <vt:lpstr>공종별내역서</vt:lpstr>
      <vt:lpstr>공사비총괄!Print_Area</vt:lpstr>
      <vt:lpstr>공종별내역서!Print_Area</vt:lpstr>
      <vt:lpstr>공종별집계표!Print_Area</vt:lpstr>
      <vt:lpstr>원가계산서!Print_Area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시설팀서무</cp:lastModifiedBy>
  <dcterms:created xsi:type="dcterms:W3CDTF">2021-12-29T09:17:08Z</dcterms:created>
  <dcterms:modified xsi:type="dcterms:W3CDTF">2021-12-31T00:57:19Z</dcterms:modified>
</cp:coreProperties>
</file>